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0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Sheet'!$A$1:$J$50</definedName>
    <definedName name="_xlnm.Print_Area" localSheetId="3">'Cashflow Statement'!$A$1:$I$67</definedName>
    <definedName name="_xlnm.Print_Area" localSheetId="2">'Changes in Equity'!$A$1:$Q$52</definedName>
    <definedName name="_xlnm.Print_Area" localSheetId="0">'Income Statement'!$A$1:$L$45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<sst xmlns="http://schemas.openxmlformats.org/spreadsheetml/2006/main" count="169" uniqueCount="126">
  <si>
    <t>LONG TERM LIABILITIES</t>
  </si>
  <si>
    <t>MINORITY INTERESTS</t>
  </si>
  <si>
    <t>SHAREHOLDERS' FUNDS</t>
  </si>
  <si>
    <t>RM'000</t>
  </si>
  <si>
    <t xml:space="preserve">Inventories </t>
  </si>
  <si>
    <t xml:space="preserve">CURRENT ASSETS </t>
  </si>
  <si>
    <t>FINANCED BY:</t>
  </si>
  <si>
    <t>(Unaudited)</t>
  </si>
  <si>
    <t>Current Quarter Ended</t>
  </si>
  <si>
    <t>Comparative Quarter   Ended</t>
  </si>
  <si>
    <t>- Equity investments</t>
  </si>
  <si>
    <t>- Other investments</t>
  </si>
  <si>
    <t>ended</t>
  </si>
  <si>
    <t>Operating profit before changes in working capital</t>
  </si>
  <si>
    <t>Changes in working capital:</t>
  </si>
  <si>
    <t>Net Change in Current Liabilities</t>
  </si>
  <si>
    <t>Net Change in Current Assets</t>
  </si>
  <si>
    <t>(RM'000)</t>
  </si>
  <si>
    <t>Reserve</t>
  </si>
  <si>
    <t>Capital</t>
  </si>
  <si>
    <t>Retained</t>
  </si>
  <si>
    <t>Profits</t>
  </si>
  <si>
    <t>Total</t>
  </si>
  <si>
    <t>Interest paid</t>
  </si>
  <si>
    <t>(unaudited)</t>
  </si>
  <si>
    <t>(Company No: 356602-W)</t>
  </si>
  <si>
    <t>Condensed Consolidated Income Statements</t>
  </si>
  <si>
    <t>Condensed Consolidated Balance Sheets</t>
  </si>
  <si>
    <t>Cash and bank balances</t>
  </si>
  <si>
    <t>Other receivables</t>
  </si>
  <si>
    <t>Trade receivables</t>
  </si>
  <si>
    <t>Other payables</t>
  </si>
  <si>
    <t>Trade payables</t>
  </si>
  <si>
    <t>Provision for taxation</t>
  </si>
  <si>
    <t>Issue of shares - Employees'</t>
  </si>
  <si>
    <t xml:space="preserve"> Shares Option Scheme</t>
  </si>
  <si>
    <t>Share</t>
  </si>
  <si>
    <t xml:space="preserve">Share </t>
  </si>
  <si>
    <t>Assets</t>
  </si>
  <si>
    <t>Revaluation</t>
  </si>
  <si>
    <t>Premium</t>
  </si>
  <si>
    <t xml:space="preserve">on </t>
  </si>
  <si>
    <t>Consolidation</t>
  </si>
  <si>
    <t>- 3 -</t>
  </si>
  <si>
    <t>The Condensed Consolidated Income Statements should be read in conjunction with the Audited Annual Financial Report for the</t>
  </si>
  <si>
    <t>The Condensed Consolidated Statement of Changes in Equity should be read in conjunction with the Audited Annual Financial Report for the</t>
  </si>
  <si>
    <t>REVENUE</t>
  </si>
  <si>
    <t>OPERATING EXPENSES</t>
  </si>
  <si>
    <t>OTHER OPERATING INCOME</t>
  </si>
  <si>
    <t>PROFIT FROM OPERATIONS</t>
  </si>
  <si>
    <t xml:space="preserve">Condensed Consolidated Cash Flow Statement </t>
  </si>
  <si>
    <t>TAXATION</t>
  </si>
  <si>
    <t xml:space="preserve">Kwantas Corporation Berhad </t>
  </si>
  <si>
    <t xml:space="preserve"> - 4 -</t>
  </si>
  <si>
    <t xml:space="preserve"> - 2 -</t>
  </si>
  <si>
    <t>Interest income</t>
  </si>
  <si>
    <t>Interest expenses</t>
  </si>
  <si>
    <t>- Movement in bank borrowings</t>
  </si>
  <si>
    <t>Depreciation of property, plant and equipment</t>
  </si>
  <si>
    <t>Dividend</t>
  </si>
  <si>
    <t xml:space="preserve">- Transactions with owners as owners </t>
  </si>
  <si>
    <t>-</t>
  </si>
  <si>
    <t>NON-CURRENT ASSETS</t>
  </si>
  <si>
    <t>Property, plant and equipment</t>
  </si>
  <si>
    <t>Deferred tax assets</t>
  </si>
  <si>
    <t>FINANCE COSTS, NET</t>
  </si>
  <si>
    <t>At 1 July 2003</t>
  </si>
  <si>
    <t>PROFIT BEFORE TAXATION</t>
  </si>
  <si>
    <t>PROFIT AFTER TAXATION</t>
  </si>
  <si>
    <t>EARNINGS PER SHARE (SEN):</t>
  </si>
  <si>
    <t xml:space="preserve">   Basic</t>
  </si>
  <si>
    <t xml:space="preserve">   Diluted</t>
  </si>
  <si>
    <t>CURRENT LIABILITIES</t>
  </si>
  <si>
    <t>Borrowings</t>
  </si>
  <si>
    <t>Share capital</t>
  </si>
  <si>
    <t>Reserves</t>
  </si>
  <si>
    <t>Minority interests</t>
  </si>
  <si>
    <t xml:space="preserve">Borrowings </t>
  </si>
  <si>
    <t>Deferred tax liabilities</t>
  </si>
  <si>
    <t>financial year ended 30 June 2004.</t>
  </si>
  <si>
    <t>Dividends</t>
  </si>
  <si>
    <t>At 1 July 2004</t>
  </si>
  <si>
    <t>Adjustments for:</t>
  </si>
  <si>
    <t>Profit before taxation</t>
  </si>
  <si>
    <t>CASH FLOWS FROM OPERATING ACTIVITIES</t>
  </si>
  <si>
    <t>CASH FLOWS FROM INVESTING ACTIVITIES</t>
  </si>
  <si>
    <t>CASH FLOWS FROM FINANCING ACTIVITIES</t>
  </si>
  <si>
    <t>Cash and Cash Equivalents at end of period</t>
  </si>
  <si>
    <t>for the financial year ended 30 June 2004.</t>
  </si>
  <si>
    <t xml:space="preserve">The Condensed Consolidated Cash Flow Statement should be read in conjunction with the Audited Annual Financial Report </t>
  </si>
  <si>
    <t>As at 30.6.04</t>
  </si>
  <si>
    <t>(Audited)</t>
  </si>
  <si>
    <t xml:space="preserve"> - 1 -</t>
  </si>
  <si>
    <t>Condensed Consolidated Statement of Changes in Equity</t>
  </si>
  <si>
    <t>Net Cash used in investing activities</t>
  </si>
  <si>
    <t>Net Cash generated from financing activities</t>
  </si>
  <si>
    <t>Cash and Cash Equivalents at beginning of period</t>
  </si>
  <si>
    <t xml:space="preserve">                                       </t>
  </si>
  <si>
    <t xml:space="preserve">      </t>
  </si>
  <si>
    <t xml:space="preserve">The Condensed Consolidated Balance Sheets should be read in conjunction with the Audited Annual </t>
  </si>
  <si>
    <t>Financial Report for the financial year ended 30 June 2004.</t>
  </si>
  <si>
    <t>Dividend paid</t>
  </si>
  <si>
    <t>For The Year Ended 30 June 2005</t>
  </si>
  <si>
    <t>30.6.05</t>
  </si>
  <si>
    <t>12 months Cumulative to date</t>
  </si>
  <si>
    <t>30.6.04</t>
  </si>
  <si>
    <t>As At 30 June 2005</t>
  </si>
  <si>
    <t>As at 30.6.05</t>
  </si>
  <si>
    <t>At 30 June 2004</t>
  </si>
  <si>
    <t>At 30 June 2005</t>
  </si>
  <si>
    <t>12 months</t>
  </si>
  <si>
    <t>PROFIT FOR THE PERIOD/YEAR</t>
  </si>
  <si>
    <t>Acquisition of subsidiaries</t>
  </si>
  <si>
    <t>Profit for the year</t>
  </si>
  <si>
    <t>Bad debts written off</t>
  </si>
  <si>
    <t>Gain on disposal of property, plant and equipment</t>
  </si>
  <si>
    <t>Property, plant and equipment scrapped</t>
  </si>
  <si>
    <t xml:space="preserve">Translation </t>
  </si>
  <si>
    <t xml:space="preserve">Reserve </t>
  </si>
  <si>
    <t>Translation difference</t>
  </si>
  <si>
    <t>Foreign exchange difference</t>
  </si>
  <si>
    <t>Income tax refund/(paid)</t>
  </si>
  <si>
    <t>NET CURRENT (LIABILITIES)/ ASSETS</t>
  </si>
  <si>
    <t xml:space="preserve">Cash generation from operations </t>
  </si>
  <si>
    <t>Net Cash generated from operating activities</t>
  </si>
  <si>
    <t>Net increased /(decrease) in Cash and Cash Equivalents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</si>
</sst>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4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Border="1" applyAlignment="1">
      <alignment/>
    </xf>
    <xf numFmtId="9" fontId="0" fillId="0" borderId="0" xfId="19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0" xfId="15" applyNumberFormat="1" applyFont="1" applyAlignment="1">
      <alignment horizontal="center"/>
    </xf>
    <xf numFmtId="185" fontId="4" fillId="0" borderId="2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15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15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top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center"/>
    </xf>
    <xf numFmtId="185" fontId="4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15" applyFont="1" applyAlignment="1">
      <alignment horizontal="right"/>
    </xf>
    <xf numFmtId="43" fontId="8" fillId="0" borderId="0" xfId="15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15" applyNumberFormat="1" applyFont="1" applyAlignment="1">
      <alignment/>
    </xf>
    <xf numFmtId="184" fontId="8" fillId="0" borderId="0" xfId="15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4" fillId="0" borderId="3" xfId="0" applyNumberFormat="1" applyFont="1" applyBorder="1" applyAlignment="1">
      <alignment/>
    </xf>
    <xf numFmtId="185" fontId="0" fillId="0" borderId="0" xfId="15" applyNumberFormat="1" applyAlignment="1">
      <alignment/>
    </xf>
    <xf numFmtId="185" fontId="8" fillId="0" borderId="0" xfId="15" applyNumberFormat="1" applyFont="1" applyAlignment="1">
      <alignment horizontal="right"/>
    </xf>
    <xf numFmtId="185" fontId="8" fillId="0" borderId="0" xfId="15" applyNumberFormat="1" applyFont="1" applyAlignment="1">
      <alignment/>
    </xf>
    <xf numFmtId="185" fontId="4" fillId="0" borderId="1" xfId="15" applyNumberFormat="1" applyFont="1" applyBorder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4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2" xfId="15" applyNumberFormat="1" applyFont="1" applyFill="1" applyBorder="1" applyAlignment="1">
      <alignment horizontal="center"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185" fontId="4" fillId="0" borderId="3" xfId="15" applyNumberFormat="1" applyFont="1" applyFill="1" applyBorder="1" applyAlignment="1">
      <alignment horizontal="center"/>
    </xf>
    <xf numFmtId="185" fontId="4" fillId="0" borderId="0" xfId="15" applyNumberFormat="1" applyFont="1" applyFill="1" applyBorder="1" applyAlignment="1">
      <alignment vertical="top"/>
    </xf>
    <xf numFmtId="185" fontId="4" fillId="0" borderId="1" xfId="15" applyNumberFormat="1" applyFont="1" applyFill="1" applyBorder="1" applyAlignment="1">
      <alignment vertical="top"/>
    </xf>
    <xf numFmtId="185" fontId="4" fillId="0" borderId="0" xfId="1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0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0" borderId="5" xfId="15" applyNumberFormat="1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4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4" fillId="2" borderId="2" xfId="15" applyNumberFormat="1" applyFont="1" applyFill="1" applyBorder="1" applyAlignment="1">
      <alignment horizontal="center"/>
    </xf>
    <xf numFmtId="185" fontId="0" fillId="2" borderId="0" xfId="0" applyNumberFormat="1" applyFont="1" applyFill="1" applyAlignment="1">
      <alignment/>
    </xf>
    <xf numFmtId="0" fontId="4" fillId="2" borderId="0" xfId="0" applyFont="1" applyFill="1" applyAlignment="1" quotePrefix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43" fontId="8" fillId="2" borderId="0" xfId="15" applyFont="1" applyFill="1" applyAlignment="1">
      <alignment horizontal="right"/>
    </xf>
    <xf numFmtId="185" fontId="8" fillId="2" borderId="0" xfId="15" applyNumberFormat="1" applyFont="1" applyFill="1" applyAlignment="1">
      <alignment horizontal="right"/>
    </xf>
    <xf numFmtId="185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184" fontId="8" fillId="2" borderId="0" xfId="15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191" fontId="8" fillId="2" borderId="0" xfId="0" applyNumberFormat="1" applyFont="1" applyFill="1" applyAlignment="1">
      <alignment/>
    </xf>
    <xf numFmtId="191" fontId="8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8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4" fillId="2" borderId="2" xfId="15" applyNumberFormat="1" applyFont="1" applyFill="1" applyBorder="1" applyAlignment="1">
      <alignment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85" fontId="4" fillId="2" borderId="3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15" applyNumberFormat="1" applyFont="1" applyFill="1" applyBorder="1" applyAlignment="1">
      <alignment/>
    </xf>
    <xf numFmtId="43" fontId="4" fillId="0" borderId="0" xfId="1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3" fontId="4" fillId="2" borderId="0" xfId="15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 quotePrefix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 quotePrefix="1">
      <alignment/>
    </xf>
    <xf numFmtId="185" fontId="4" fillId="2" borderId="0" xfId="15" applyNumberFormat="1" applyFont="1" applyFill="1" applyAlignment="1">
      <alignment horizontal="center"/>
    </xf>
    <xf numFmtId="185" fontId="4" fillId="0" borderId="1" xfId="15" applyNumberFormat="1" applyFont="1" applyBorder="1" applyAlignment="1">
      <alignment/>
    </xf>
    <xf numFmtId="43" fontId="4" fillId="0" borderId="5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19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15" applyNumberFormat="1" applyFont="1" applyBorder="1" applyAlignment="1">
      <alignment horizontal="center"/>
    </xf>
    <xf numFmtId="0" fontId="0" fillId="2" borderId="0" xfId="0" applyFill="1" applyAlignment="1" quotePrefix="1">
      <alignment horizontal="center"/>
    </xf>
    <xf numFmtId="185" fontId="4" fillId="0" borderId="0" xfId="15" applyNumberFormat="1" applyFont="1" applyFill="1" applyBorder="1" applyAlignment="1">
      <alignment/>
    </xf>
    <xf numFmtId="185" fontId="3" fillId="0" borderId="0" xfId="15" applyNumberFormat="1" applyFont="1" applyFill="1" applyBorder="1" applyAlignment="1">
      <alignment/>
    </xf>
    <xf numFmtId="185" fontId="4" fillId="0" borderId="1" xfId="15" applyNumberFormat="1" applyFont="1" applyFill="1" applyBorder="1" applyAlignment="1">
      <alignment/>
    </xf>
    <xf numFmtId="43" fontId="4" fillId="2" borderId="0" xfId="15" applyFont="1" applyFill="1" applyAlignment="1">
      <alignment/>
    </xf>
    <xf numFmtId="43" fontId="4" fillId="2" borderId="1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43" fontId="3" fillId="2" borderId="0" xfId="15" applyFont="1" applyFill="1" applyAlignment="1">
      <alignment horizontal="center"/>
    </xf>
    <xf numFmtId="43" fontId="3" fillId="2" borderId="0" xfId="15" applyFont="1" applyFill="1" applyBorder="1" applyAlignment="1">
      <alignment horizontal="center"/>
    </xf>
    <xf numFmtId="43" fontId="3" fillId="2" borderId="1" xfId="15" applyFont="1" applyFill="1" applyBorder="1" applyAlignment="1">
      <alignment horizontal="center"/>
    </xf>
    <xf numFmtId="43" fontId="4" fillId="2" borderId="0" xfId="15" applyFont="1" applyFill="1" applyAlignment="1">
      <alignment horizontal="right"/>
    </xf>
    <xf numFmtId="43" fontId="0" fillId="2" borderId="0" xfId="15" applyFill="1" applyAlignment="1">
      <alignment/>
    </xf>
    <xf numFmtId="43" fontId="4" fillId="2" borderId="3" xfId="15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200025</xdr:rowOff>
    </xdr:from>
    <xdr:to>
      <xdr:col>11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6276975" y="20002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8</xdr:col>
      <xdr:colOff>876300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553075" y="123825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</xdr:row>
      <xdr:rowOff>95250</xdr:rowOff>
    </xdr:from>
    <xdr:to>
      <xdr:col>16</xdr:col>
      <xdr:colOff>752475</xdr:colOff>
      <xdr:row>5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8153400" y="28575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1</xdr:row>
      <xdr:rowOff>104775</xdr:rowOff>
    </xdr:from>
    <xdr:to>
      <xdr:col>8</xdr:col>
      <xdr:colOff>485775</xdr:colOff>
      <xdr:row>5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467350" y="29527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2"/>
  <sheetViews>
    <sheetView showGridLines="0" tabSelected="1" zoomScaleSheetLayoutView="100" workbookViewId="0" topLeftCell="A7">
      <selection activeCell="J39" sqref="J39"/>
    </sheetView>
  </sheetViews>
  <sheetFormatPr defaultColWidth="9.332031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47.5" style="2" customWidth="1"/>
    <col min="5" max="5" width="2.33203125" style="2" customWidth="1"/>
    <col min="6" max="6" width="13.83203125" style="1" customWidth="1"/>
    <col min="7" max="7" width="2.66015625" style="2" customWidth="1"/>
    <col min="8" max="8" width="15" style="2" customWidth="1"/>
    <col min="9" max="9" width="2.33203125" style="3" customWidth="1"/>
    <col min="10" max="10" width="15.66015625" style="1" customWidth="1"/>
    <col min="11" max="11" width="2.33203125" style="2" customWidth="1"/>
    <col min="12" max="12" width="1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5" t="s">
        <v>52</v>
      </c>
      <c r="B1" s="16"/>
      <c r="C1" s="16"/>
      <c r="D1" s="16"/>
      <c r="E1" s="16"/>
      <c r="F1" s="15"/>
      <c r="G1" s="16"/>
      <c r="H1" s="16"/>
      <c r="I1" s="19"/>
      <c r="J1" s="15"/>
      <c r="K1" s="16"/>
      <c r="L1" s="16"/>
    </row>
    <row r="2" spans="1:12" ht="15">
      <c r="A2" s="2" t="s">
        <v>25</v>
      </c>
      <c r="B2" s="16"/>
      <c r="C2" s="16"/>
      <c r="D2" s="16"/>
      <c r="E2" s="16"/>
      <c r="F2" s="15"/>
      <c r="G2" s="16"/>
      <c r="H2" s="16"/>
      <c r="I2" s="19"/>
      <c r="J2" s="15"/>
      <c r="K2" s="16"/>
      <c r="L2" s="16"/>
    </row>
    <row r="3" spans="1:12" ht="15">
      <c r="A3" s="16"/>
      <c r="B3" s="16"/>
      <c r="C3" s="16"/>
      <c r="D3" s="16"/>
      <c r="E3" s="16"/>
      <c r="F3" s="15"/>
      <c r="G3" s="16"/>
      <c r="H3" s="16"/>
      <c r="I3" s="19"/>
      <c r="J3" s="15"/>
      <c r="K3" s="16"/>
      <c r="L3" s="16"/>
    </row>
    <row r="4" spans="1:12" ht="12.75" customHeight="1">
      <c r="A4" s="15" t="s">
        <v>26</v>
      </c>
      <c r="B4" s="16"/>
      <c r="C4" s="16"/>
      <c r="D4" s="16"/>
      <c r="E4" s="16"/>
      <c r="F4" s="15"/>
      <c r="G4" s="16"/>
      <c r="H4" s="16"/>
      <c r="I4" s="19"/>
      <c r="J4" s="15"/>
      <c r="K4" s="16"/>
      <c r="L4" s="16"/>
    </row>
    <row r="5" spans="1:12" ht="12.75" customHeight="1">
      <c r="A5" s="15" t="s">
        <v>102</v>
      </c>
      <c r="B5" s="16"/>
      <c r="C5" s="16"/>
      <c r="D5" s="16"/>
      <c r="E5" s="16"/>
      <c r="F5" s="15"/>
      <c r="G5" s="16"/>
      <c r="H5" s="16"/>
      <c r="I5" s="19"/>
      <c r="J5" s="15"/>
      <c r="K5" s="16"/>
      <c r="L5" s="16"/>
    </row>
    <row r="6" spans="1:12" ht="7.5" customHeight="1">
      <c r="A6" s="17"/>
      <c r="B6" s="17"/>
      <c r="C6" s="17"/>
      <c r="D6" s="17"/>
      <c r="E6" s="17"/>
      <c r="F6" s="18"/>
      <c r="G6" s="17"/>
      <c r="H6" s="17"/>
      <c r="I6" s="17"/>
      <c r="J6" s="18"/>
      <c r="K6" s="17"/>
      <c r="L6" s="17"/>
    </row>
    <row r="7" spans="1:12" s="3" customFormat="1" ht="15">
      <c r="A7" s="19"/>
      <c r="B7" s="19"/>
      <c r="C7" s="19"/>
      <c r="D7" s="19"/>
      <c r="E7" s="19"/>
      <c r="F7" s="20"/>
      <c r="G7" s="19"/>
      <c r="H7" s="19"/>
      <c r="I7" s="19"/>
      <c r="J7" s="20"/>
      <c r="K7" s="19"/>
      <c r="L7" s="19"/>
    </row>
    <row r="8" spans="1:12" s="1" customFormat="1" ht="14.25">
      <c r="A8" s="181"/>
      <c r="B8" s="181"/>
      <c r="C8" s="181"/>
      <c r="D8" s="181"/>
      <c r="E8" s="181"/>
      <c r="F8" s="181"/>
      <c r="G8" s="181"/>
      <c r="H8" s="181"/>
      <c r="I8" s="156"/>
      <c r="J8" s="180"/>
      <c r="K8" s="180"/>
      <c r="L8" s="180"/>
    </row>
    <row r="9" spans="1:12" s="1" customFormat="1" ht="3.75" customHeight="1">
      <c r="A9" s="78"/>
      <c r="B9" s="78"/>
      <c r="C9" s="78"/>
      <c r="D9" s="78"/>
      <c r="E9" s="78"/>
      <c r="F9" s="135"/>
      <c r="G9" s="21"/>
      <c r="H9" s="135"/>
      <c r="I9" s="157"/>
      <c r="J9" s="135"/>
      <c r="K9" s="21"/>
      <c r="L9" s="135"/>
    </row>
    <row r="10" spans="1:12" s="1" customFormat="1" ht="80.25" customHeight="1">
      <c r="A10" s="15"/>
      <c r="B10" s="15"/>
      <c r="C10" s="15"/>
      <c r="D10" s="15"/>
      <c r="E10" s="15"/>
      <c r="F10" s="27" t="s">
        <v>8</v>
      </c>
      <c r="G10" s="27"/>
      <c r="H10" s="27" t="s">
        <v>9</v>
      </c>
      <c r="I10" s="27"/>
      <c r="J10" s="27" t="s">
        <v>104</v>
      </c>
      <c r="K10" s="26"/>
      <c r="L10" s="27" t="s">
        <v>104</v>
      </c>
    </row>
    <row r="11" spans="1:12" s="1" customFormat="1" ht="14.25">
      <c r="A11" s="15"/>
      <c r="B11" s="15"/>
      <c r="C11" s="15"/>
      <c r="D11" s="15"/>
      <c r="E11" s="15"/>
      <c r="F11" s="21" t="s">
        <v>103</v>
      </c>
      <c r="G11" s="21"/>
      <c r="H11" s="21" t="s">
        <v>105</v>
      </c>
      <c r="I11" s="21"/>
      <c r="J11" s="21" t="s">
        <v>103</v>
      </c>
      <c r="K11" s="21"/>
      <c r="L11" s="21" t="s">
        <v>105</v>
      </c>
    </row>
    <row r="12" spans="1:12" s="1" customFormat="1" ht="15">
      <c r="A12" s="16"/>
      <c r="B12" s="16"/>
      <c r="C12" s="15"/>
      <c r="D12" s="15"/>
      <c r="E12" s="15"/>
      <c r="F12" s="21" t="s">
        <v>3</v>
      </c>
      <c r="G12" s="21"/>
      <c r="H12" s="21" t="s">
        <v>3</v>
      </c>
      <c r="I12" s="21"/>
      <c r="J12" s="21" t="s">
        <v>3</v>
      </c>
      <c r="K12" s="26"/>
      <c r="L12" s="21" t="s">
        <v>3</v>
      </c>
    </row>
    <row r="13" spans="1:12" s="1" customFormat="1" ht="15">
      <c r="A13" s="16"/>
      <c r="B13" s="16"/>
      <c r="C13" s="15"/>
      <c r="D13" s="15"/>
      <c r="E13" s="15"/>
      <c r="F13" s="165" t="s">
        <v>7</v>
      </c>
      <c r="G13" s="21"/>
      <c r="H13" s="165" t="s">
        <v>91</v>
      </c>
      <c r="I13" s="21"/>
      <c r="J13" s="165" t="s">
        <v>7</v>
      </c>
      <c r="K13" s="26"/>
      <c r="L13" s="165" t="s">
        <v>91</v>
      </c>
    </row>
    <row r="14" spans="1:12" ht="7.5" customHeight="1">
      <c r="A14" s="16"/>
      <c r="B14" s="16"/>
      <c r="C14" s="16"/>
      <c r="D14" s="16"/>
      <c r="E14" s="16"/>
      <c r="F14" s="140"/>
      <c r="G14" s="19"/>
      <c r="H14" s="141"/>
      <c r="I14" s="158"/>
      <c r="J14" s="140"/>
      <c r="K14" s="19"/>
      <c r="L14" s="141"/>
    </row>
    <row r="15" spans="1:13" s="1" customFormat="1" ht="19.5" customHeight="1">
      <c r="A15" s="28"/>
      <c r="B15" s="28"/>
      <c r="C15" s="29"/>
      <c r="D15" s="29" t="s">
        <v>46</v>
      </c>
      <c r="E15" s="28"/>
      <c r="F15" s="167">
        <f>J15-917341</f>
        <v>292469</v>
      </c>
      <c r="G15" s="30"/>
      <c r="H15" s="30">
        <v>223931</v>
      </c>
      <c r="I15" s="30"/>
      <c r="J15" s="167">
        <v>1209810</v>
      </c>
      <c r="K15" s="30"/>
      <c r="L15" s="30">
        <v>1190410</v>
      </c>
      <c r="M15" s="41"/>
    </row>
    <row r="16" spans="1:13" s="1" customFormat="1" ht="15" customHeight="1">
      <c r="A16" s="28"/>
      <c r="B16" s="28"/>
      <c r="C16" s="29"/>
      <c r="D16" s="29"/>
      <c r="E16" s="28"/>
      <c r="F16" s="167"/>
      <c r="G16" s="30"/>
      <c r="H16" s="30"/>
      <c r="I16" s="30"/>
      <c r="J16" s="167"/>
      <c r="K16" s="30"/>
      <c r="L16" s="30"/>
      <c r="M16" s="41"/>
    </row>
    <row r="17" spans="1:13" s="1" customFormat="1" ht="15" customHeight="1">
      <c r="A17" s="28"/>
      <c r="B17" s="28"/>
      <c r="C17" s="29"/>
      <c r="D17" s="29" t="s">
        <v>47</v>
      </c>
      <c r="E17" s="28"/>
      <c r="F17" s="167">
        <f>J17+878616</f>
        <v>-285001</v>
      </c>
      <c r="G17" s="30"/>
      <c r="H17" s="30">
        <v>-216288</v>
      </c>
      <c r="I17" s="30"/>
      <c r="J17" s="167">
        <f>-1094871-18457-29907-4535-14601-1246</f>
        <v>-1163617</v>
      </c>
      <c r="K17" s="30"/>
      <c r="L17" s="30">
        <f>-1060770-54523-19645</f>
        <v>-1134938</v>
      </c>
      <c r="M17" s="41"/>
    </row>
    <row r="18" spans="1:12" s="3" customFormat="1" ht="10.5" customHeight="1">
      <c r="A18" s="31"/>
      <c r="B18" s="31"/>
      <c r="C18" s="31"/>
      <c r="D18" s="32"/>
      <c r="E18" s="32"/>
      <c r="F18" s="168"/>
      <c r="G18" s="30"/>
      <c r="H18" s="33"/>
      <c r="I18" s="33"/>
      <c r="J18" s="167"/>
      <c r="K18" s="30"/>
      <c r="L18" s="33"/>
    </row>
    <row r="19" spans="1:12" ht="15">
      <c r="A19" s="34"/>
      <c r="B19" s="34"/>
      <c r="C19" s="34"/>
      <c r="D19" s="150" t="s">
        <v>48</v>
      </c>
      <c r="E19" s="36"/>
      <c r="F19" s="169">
        <f>J19-1348</f>
        <v>10914</v>
      </c>
      <c r="G19" s="35"/>
      <c r="H19" s="154">
        <v>2630</v>
      </c>
      <c r="I19" s="30"/>
      <c r="J19" s="169">
        <f>21+12241</f>
        <v>12262</v>
      </c>
      <c r="K19" s="35"/>
      <c r="L19" s="154">
        <v>4186</v>
      </c>
    </row>
    <row r="20" spans="1:12" ht="7.5" customHeight="1">
      <c r="A20" s="34"/>
      <c r="B20" s="34"/>
      <c r="C20" s="34"/>
      <c r="D20" s="150"/>
      <c r="E20" s="36"/>
      <c r="F20" s="71"/>
      <c r="G20" s="35"/>
      <c r="H20" s="71"/>
      <c r="I20" s="71"/>
      <c r="J20" s="71"/>
      <c r="K20" s="35"/>
      <c r="L20" s="71"/>
    </row>
    <row r="21" spans="1:12" s="7" customFormat="1" ht="15">
      <c r="A21" s="34"/>
      <c r="B21" s="34"/>
      <c r="C21" s="34"/>
      <c r="D21" s="15" t="s">
        <v>49</v>
      </c>
      <c r="E21" s="37"/>
      <c r="F21" s="71">
        <f>SUM(F15:F19)</f>
        <v>18382</v>
      </c>
      <c r="G21" s="35"/>
      <c r="H21" s="71">
        <f>SUM(H15:H19)</f>
        <v>10273</v>
      </c>
      <c r="I21" s="71"/>
      <c r="J21" s="71">
        <f>SUM(J15:J19)</f>
        <v>58455</v>
      </c>
      <c r="K21" s="35"/>
      <c r="L21" s="71">
        <f>SUM(L15:L19)</f>
        <v>59658</v>
      </c>
    </row>
    <row r="22" spans="1:12" s="7" customFormat="1" ht="15">
      <c r="A22" s="34"/>
      <c r="B22" s="34"/>
      <c r="C22" s="34"/>
      <c r="D22" s="37"/>
      <c r="E22" s="37"/>
      <c r="F22" s="71"/>
      <c r="G22" s="35"/>
      <c r="H22" s="71"/>
      <c r="I22" s="71"/>
      <c r="J22" s="71"/>
      <c r="K22" s="35"/>
      <c r="L22" s="71"/>
    </row>
    <row r="23" spans="1:12" s="7" customFormat="1" ht="14.25" customHeight="1">
      <c r="A23" s="34"/>
      <c r="B23" s="34"/>
      <c r="C23" s="34"/>
      <c r="D23" s="15" t="s">
        <v>65</v>
      </c>
      <c r="E23" s="37"/>
      <c r="F23" s="72">
        <f>J23+9992</f>
        <v>-3726</v>
      </c>
      <c r="G23" s="35"/>
      <c r="H23" s="72">
        <v>-2920</v>
      </c>
      <c r="I23" s="71"/>
      <c r="J23" s="72">
        <f>3055-16773</f>
        <v>-13718</v>
      </c>
      <c r="K23" s="35"/>
      <c r="L23" s="72">
        <v>-11934</v>
      </c>
    </row>
    <row r="24" spans="1:12" s="7" customFormat="1" ht="6.75" customHeight="1">
      <c r="A24" s="34"/>
      <c r="B24" s="34"/>
      <c r="C24" s="34"/>
      <c r="D24" s="37"/>
      <c r="E24" s="37"/>
      <c r="F24" s="73"/>
      <c r="G24" s="38"/>
      <c r="H24" s="73"/>
      <c r="I24" s="73"/>
      <c r="J24" s="73"/>
      <c r="K24" s="38"/>
      <c r="L24" s="73"/>
    </row>
    <row r="25" spans="1:12" s="7" customFormat="1" ht="15">
      <c r="A25" s="34"/>
      <c r="B25" s="34"/>
      <c r="C25" s="34"/>
      <c r="D25" s="37" t="s">
        <v>67</v>
      </c>
      <c r="E25" s="37"/>
      <c r="F25" s="73">
        <f>SUM(F21:F23)</f>
        <v>14656</v>
      </c>
      <c r="G25" s="38"/>
      <c r="H25" s="73">
        <f>SUM(H21:H23)</f>
        <v>7353</v>
      </c>
      <c r="I25" s="73"/>
      <c r="J25" s="73">
        <f>SUM(J21:J23)</f>
        <v>44737</v>
      </c>
      <c r="K25" s="38"/>
      <c r="L25" s="73">
        <f>SUM(L21:L23)</f>
        <v>47724</v>
      </c>
    </row>
    <row r="26" spans="1:12" s="7" customFormat="1" ht="11.25" customHeight="1">
      <c r="A26" s="34"/>
      <c r="B26" s="34"/>
      <c r="C26" s="34"/>
      <c r="D26" s="37"/>
      <c r="E26" s="37"/>
      <c r="F26" s="73"/>
      <c r="G26" s="38"/>
      <c r="H26" s="73"/>
      <c r="I26" s="73"/>
      <c r="J26" s="73"/>
      <c r="K26" s="38"/>
      <c r="L26" s="73"/>
    </row>
    <row r="27" spans="1:12" s="7" customFormat="1" ht="15">
      <c r="A27" s="34"/>
      <c r="B27" s="34"/>
      <c r="C27" s="34"/>
      <c r="D27" s="37" t="s">
        <v>51</v>
      </c>
      <c r="E27" s="37"/>
      <c r="F27" s="76">
        <f>J27+7489</f>
        <v>-3011</v>
      </c>
      <c r="G27" s="38"/>
      <c r="H27" s="76">
        <v>-66</v>
      </c>
      <c r="I27" s="73"/>
      <c r="J27" s="76">
        <v>-10500</v>
      </c>
      <c r="K27" s="38"/>
      <c r="L27" s="76">
        <v>-7066</v>
      </c>
    </row>
    <row r="28" spans="1:12" s="7" customFormat="1" ht="9" customHeight="1">
      <c r="A28" s="34"/>
      <c r="B28" s="34"/>
      <c r="C28" s="34"/>
      <c r="D28" s="37"/>
      <c r="E28" s="37"/>
      <c r="F28" s="73"/>
      <c r="G28" s="38"/>
      <c r="H28" s="73"/>
      <c r="I28" s="73"/>
      <c r="J28" s="73"/>
      <c r="K28" s="38"/>
      <c r="L28" s="73"/>
    </row>
    <row r="29" spans="1:12" s="7" customFormat="1" ht="15">
      <c r="A29" s="34"/>
      <c r="B29" s="34"/>
      <c r="C29" s="34"/>
      <c r="D29" s="37" t="s">
        <v>68</v>
      </c>
      <c r="E29" s="37"/>
      <c r="F29" s="71">
        <f>SUM(F25:F27)</f>
        <v>11645</v>
      </c>
      <c r="G29" s="35"/>
      <c r="H29" s="71">
        <f>SUM(H25:H27)</f>
        <v>7287</v>
      </c>
      <c r="I29" s="71"/>
      <c r="J29" s="71">
        <f>SUM(J25:J27)</f>
        <v>34237</v>
      </c>
      <c r="K29" s="35"/>
      <c r="L29" s="71">
        <f>SUM(L25:L27)</f>
        <v>40658</v>
      </c>
    </row>
    <row r="30" spans="1:12" s="7" customFormat="1" ht="7.5" customHeight="1">
      <c r="A30" s="34"/>
      <c r="B30" s="34"/>
      <c r="C30" s="34"/>
      <c r="D30" s="37"/>
      <c r="E30" s="37"/>
      <c r="F30" s="71"/>
      <c r="G30" s="35"/>
      <c r="H30" s="71"/>
      <c r="I30" s="71"/>
      <c r="J30" s="71"/>
      <c r="K30" s="35"/>
      <c r="L30" s="71"/>
    </row>
    <row r="31" spans="1:12" s="7" customFormat="1" ht="15">
      <c r="A31" s="34"/>
      <c r="B31" s="34"/>
      <c r="C31" s="34"/>
      <c r="D31" s="151" t="s">
        <v>1</v>
      </c>
      <c r="E31" s="34"/>
      <c r="F31" s="72">
        <f>J31-1679</f>
        <v>710</v>
      </c>
      <c r="G31" s="35"/>
      <c r="H31" s="72">
        <v>18</v>
      </c>
      <c r="I31" s="71"/>
      <c r="J31" s="72">
        <v>2389</v>
      </c>
      <c r="K31" s="35"/>
      <c r="L31" s="72">
        <v>-315</v>
      </c>
    </row>
    <row r="32" spans="1:12" s="7" customFormat="1" ht="9" customHeight="1">
      <c r="A32" s="34"/>
      <c r="B32" s="34"/>
      <c r="C32" s="34"/>
      <c r="D32" s="37"/>
      <c r="E32" s="34"/>
      <c r="F32" s="71"/>
      <c r="G32" s="35"/>
      <c r="H32" s="71"/>
      <c r="I32" s="71"/>
      <c r="J32" s="71"/>
      <c r="K32" s="35"/>
      <c r="L32" s="71"/>
    </row>
    <row r="33" spans="1:12" s="7" customFormat="1" ht="13.5" customHeight="1">
      <c r="A33" s="34"/>
      <c r="B33" s="34"/>
      <c r="C33" s="34"/>
      <c r="D33" s="37" t="s">
        <v>111</v>
      </c>
      <c r="E33" s="34"/>
      <c r="F33" s="71">
        <f>SUM(F29:F31)</f>
        <v>12355</v>
      </c>
      <c r="G33" s="35"/>
      <c r="H33" s="71">
        <f>SUM(H29:H31)</f>
        <v>7305</v>
      </c>
      <c r="I33" s="71"/>
      <c r="J33" s="71">
        <f>SUM(J29:J31)</f>
        <v>36626</v>
      </c>
      <c r="K33" s="35"/>
      <c r="L33" s="71">
        <f>SUM(L29:L31)</f>
        <v>40343</v>
      </c>
    </row>
    <row r="34" spans="1:12" s="7" customFormat="1" ht="8.25" customHeight="1" thickBot="1">
      <c r="A34" s="34"/>
      <c r="B34" s="34"/>
      <c r="C34" s="34"/>
      <c r="D34" s="37"/>
      <c r="E34" s="37"/>
      <c r="F34" s="82"/>
      <c r="G34" s="38"/>
      <c r="H34" s="82"/>
      <c r="I34" s="73"/>
      <c r="J34" s="82"/>
      <c r="K34" s="38"/>
      <c r="L34" s="82"/>
    </row>
    <row r="35" spans="1:12" ht="21" customHeight="1" thickTop="1">
      <c r="A35" s="16"/>
      <c r="B35" s="16"/>
      <c r="C35" s="16"/>
      <c r="D35" s="15"/>
      <c r="E35" s="16"/>
      <c r="F35" s="79"/>
      <c r="G35" s="39"/>
      <c r="H35" s="79"/>
      <c r="I35" s="79"/>
      <c r="J35" s="79"/>
      <c r="K35" s="39"/>
      <c r="L35" s="79"/>
    </row>
    <row r="36" spans="1:12" ht="30.75" customHeight="1">
      <c r="A36" s="16"/>
      <c r="B36" s="16"/>
      <c r="C36" s="16"/>
      <c r="D36" s="32" t="s">
        <v>69</v>
      </c>
      <c r="E36" s="19"/>
      <c r="F36" s="136"/>
      <c r="G36" s="137"/>
      <c r="H36" s="136"/>
      <c r="I36" s="136"/>
      <c r="J36" s="136"/>
      <c r="K36" s="137"/>
      <c r="L36" s="136"/>
    </row>
    <row r="37" spans="1:12" s="8" customFormat="1" ht="15">
      <c r="A37" s="2"/>
      <c r="B37" s="2"/>
      <c r="C37" s="2"/>
      <c r="D37" s="32" t="s">
        <v>70</v>
      </c>
      <c r="F37" s="136">
        <v>8.7</v>
      </c>
      <c r="G37" s="138"/>
      <c r="H37" s="136">
        <v>5.15</v>
      </c>
      <c r="I37" s="136"/>
      <c r="J37" s="136">
        <v>25.82</v>
      </c>
      <c r="K37" s="138"/>
      <c r="L37" s="136">
        <v>28.54</v>
      </c>
    </row>
    <row r="38" spans="1:12" s="8" customFormat="1" ht="15.75" thickBot="1">
      <c r="A38" s="2"/>
      <c r="B38" s="2"/>
      <c r="C38" s="2"/>
      <c r="D38" s="32" t="s">
        <v>71</v>
      </c>
      <c r="F38" s="155">
        <v>8.47</v>
      </c>
      <c r="G38" s="138"/>
      <c r="H38" s="155">
        <v>5</v>
      </c>
      <c r="I38" s="136"/>
      <c r="J38" s="155">
        <v>25.06</v>
      </c>
      <c r="K38" s="138"/>
      <c r="L38" s="155">
        <v>27.71</v>
      </c>
    </row>
    <row r="39" spans="1:12" s="8" customFormat="1" ht="15.75" thickTop="1">
      <c r="A39" s="2"/>
      <c r="B39" s="2"/>
      <c r="C39" s="2"/>
      <c r="D39" s="32"/>
      <c r="F39" s="136"/>
      <c r="G39" s="138"/>
      <c r="H39" s="136"/>
      <c r="I39" s="136"/>
      <c r="J39" s="136"/>
      <c r="K39" s="138"/>
      <c r="L39" s="136"/>
    </row>
    <row r="40" spans="4:12" s="8" customFormat="1" ht="12.75">
      <c r="D40" s="1"/>
      <c r="F40" s="80"/>
      <c r="G40" s="81"/>
      <c r="H40" s="80"/>
      <c r="I40" s="80"/>
      <c r="J40" s="80"/>
      <c r="K40" s="81"/>
      <c r="L40" s="80"/>
    </row>
    <row r="41" s="8" customFormat="1" ht="12.75">
      <c r="I41" s="9"/>
    </row>
    <row r="42" spans="4:9" s="8" customFormat="1" ht="12.75">
      <c r="D42" s="139" t="s">
        <v>44</v>
      </c>
      <c r="I42" s="9"/>
    </row>
    <row r="43" spans="4:9" s="8" customFormat="1" ht="12.75">
      <c r="D43" s="1" t="s">
        <v>79</v>
      </c>
      <c r="I43" s="9"/>
    </row>
    <row r="44" s="8" customFormat="1" ht="12.75">
      <c r="I44" s="9"/>
    </row>
    <row r="45" spans="8:9" s="8" customFormat="1" ht="12.75">
      <c r="H45" s="152" t="s">
        <v>92</v>
      </c>
      <c r="I45" s="9"/>
    </row>
    <row r="46" s="8" customFormat="1" ht="12.75">
      <c r="I46" s="9"/>
    </row>
    <row r="47" s="8" customFormat="1" ht="12.75">
      <c r="I47" s="9"/>
    </row>
    <row r="48" s="8" customFormat="1" ht="12.75">
      <c r="I48" s="9"/>
    </row>
    <row r="49" s="8" customFormat="1" ht="12.75">
      <c r="I49" s="9"/>
    </row>
    <row r="50" s="8" customFormat="1" ht="12.75">
      <c r="I50" s="9"/>
    </row>
    <row r="51" s="8" customFormat="1" ht="12.75">
      <c r="I51" s="9"/>
    </row>
    <row r="52" s="8" customFormat="1" ht="12.75">
      <c r="I52" s="9"/>
    </row>
    <row r="53" s="8" customFormat="1" ht="12.75">
      <c r="I53" s="9"/>
    </row>
    <row r="54" s="8" customFormat="1" ht="12.75">
      <c r="I54" s="9"/>
    </row>
    <row r="55" s="8" customFormat="1" ht="12.75">
      <c r="I55" s="9"/>
    </row>
    <row r="56" s="8" customFormat="1" ht="12.75">
      <c r="I56" s="9"/>
    </row>
    <row r="57" s="8" customFormat="1" ht="12.75">
      <c r="I57" s="9"/>
    </row>
    <row r="58" s="8" customFormat="1" ht="12.75">
      <c r="I58" s="9"/>
    </row>
    <row r="59" s="8" customFormat="1" ht="12.75">
      <c r="I59" s="9"/>
    </row>
    <row r="60" s="8" customFormat="1" ht="12.75">
      <c r="I60" s="9"/>
    </row>
    <row r="61" s="8" customFormat="1" ht="12.75">
      <c r="I61" s="9"/>
    </row>
    <row r="62" s="8" customFormat="1" ht="13.5" customHeight="1">
      <c r="I62" s="9"/>
    </row>
    <row r="63" s="8" customFormat="1" ht="12.75">
      <c r="I63" s="9"/>
    </row>
    <row r="64" s="8" customFormat="1" ht="12.75">
      <c r="I64" s="9"/>
    </row>
    <row r="65" s="8" customFormat="1" ht="12.75">
      <c r="I65" s="9"/>
    </row>
    <row r="66" s="8" customFormat="1" ht="12.75">
      <c r="I66" s="9"/>
    </row>
    <row r="67" s="8" customFormat="1" ht="12.75">
      <c r="I67" s="9"/>
    </row>
    <row r="68" s="8" customFormat="1" ht="12.75">
      <c r="I68" s="9"/>
    </row>
    <row r="69" s="8" customFormat="1" ht="12.75">
      <c r="I69" s="9"/>
    </row>
    <row r="70" s="8" customFormat="1" ht="12.75">
      <c r="I70" s="9"/>
    </row>
    <row r="71" s="8" customFormat="1" ht="12.75">
      <c r="I71" s="9"/>
    </row>
    <row r="72" s="8" customFormat="1" ht="12.75">
      <c r="I72" s="9"/>
    </row>
    <row r="73" s="8" customFormat="1" ht="12.75">
      <c r="I73" s="9"/>
    </row>
    <row r="74" s="8" customFormat="1" ht="12.75">
      <c r="I74" s="9"/>
    </row>
    <row r="75" s="8" customFormat="1" ht="12.75">
      <c r="I75" s="9"/>
    </row>
    <row r="76" s="8" customFormat="1" ht="12.75">
      <c r="I76" s="9"/>
    </row>
    <row r="77" s="8" customFormat="1" ht="12.75">
      <c r="I77" s="9"/>
    </row>
    <row r="78" s="8" customFormat="1" ht="12.75">
      <c r="I78" s="9"/>
    </row>
    <row r="79" s="8" customFormat="1" ht="12.75">
      <c r="I79" s="9"/>
    </row>
    <row r="80" s="8" customFormat="1" ht="12.75">
      <c r="I80" s="9"/>
    </row>
    <row r="81" s="8" customFormat="1" ht="12.75">
      <c r="I81" s="9"/>
    </row>
    <row r="82" s="8" customFormat="1" ht="12.75">
      <c r="I82" s="9"/>
    </row>
    <row r="83" spans="8:12" s="8" customFormat="1" ht="12.75">
      <c r="H83" s="54"/>
      <c r="I83" s="159"/>
      <c r="L83" s="54"/>
    </row>
    <row r="84" spans="8:12" s="8" customFormat="1" ht="12.75">
      <c r="H84" s="54"/>
      <c r="I84" s="159"/>
      <c r="L84" s="54"/>
    </row>
    <row r="85" spans="8:12" s="8" customFormat="1" ht="12.75">
      <c r="H85" s="54"/>
      <c r="I85" s="159"/>
      <c r="L85" s="54"/>
    </row>
    <row r="86" spans="8:12" s="8" customFormat="1" ht="12.75">
      <c r="H86" s="54"/>
      <c r="I86" s="159"/>
      <c r="L86" s="54"/>
    </row>
    <row r="87" spans="8:12" s="8" customFormat="1" ht="6.75" customHeight="1">
      <c r="H87" s="54"/>
      <c r="I87" s="159"/>
      <c r="L87" s="54"/>
    </row>
    <row r="88" spans="8:12" s="8" customFormat="1" ht="18.75" customHeight="1">
      <c r="H88" s="54"/>
      <c r="I88" s="159"/>
      <c r="L88" s="54"/>
    </row>
    <row r="89" spans="8:12" s="8" customFormat="1" ht="7.5" customHeight="1">
      <c r="H89" s="54"/>
      <c r="I89" s="159"/>
      <c r="L89" s="54"/>
    </row>
    <row r="90" spans="8:12" s="8" customFormat="1" ht="12.75">
      <c r="H90" s="54"/>
      <c r="I90" s="159"/>
      <c r="L90" s="54"/>
    </row>
    <row r="91" spans="8:12" s="8" customFormat="1" ht="6" customHeight="1">
      <c r="H91" s="54"/>
      <c r="I91" s="159"/>
      <c r="L91" s="54"/>
    </row>
    <row r="92" spans="8:12" s="8" customFormat="1" ht="12.75">
      <c r="H92" s="54"/>
      <c r="I92" s="159"/>
      <c r="L92" s="54"/>
    </row>
    <row r="93" spans="8:12" s="8" customFormat="1" ht="12.75">
      <c r="H93" s="54"/>
      <c r="I93" s="159"/>
      <c r="L93" s="54"/>
    </row>
    <row r="94" spans="8:12" s="8" customFormat="1" ht="12.75">
      <c r="H94" s="54"/>
      <c r="I94" s="159"/>
      <c r="L94" s="54"/>
    </row>
    <row r="95" spans="6:12" s="8" customFormat="1" ht="5.25" customHeight="1">
      <c r="F95" s="10"/>
      <c r="G95" s="11"/>
      <c r="H95" s="12"/>
      <c r="I95" s="160"/>
      <c r="J95" s="10"/>
      <c r="K95" s="11"/>
      <c r="L95" s="12"/>
    </row>
    <row r="96" spans="8:12" s="8" customFormat="1" ht="15.75" customHeight="1">
      <c r="H96" s="54"/>
      <c r="I96" s="159"/>
      <c r="L96" s="54"/>
    </row>
    <row r="97" spans="8:12" s="8" customFormat="1" ht="5.25" customHeight="1">
      <c r="H97" s="54"/>
      <c r="I97" s="159"/>
      <c r="L97" s="54"/>
    </row>
    <row r="98" spans="8:12" s="8" customFormat="1" ht="5.25" customHeight="1">
      <c r="H98" s="54"/>
      <c r="I98" s="159"/>
      <c r="L98" s="54"/>
    </row>
    <row r="99" spans="8:12" s="8" customFormat="1" ht="5.25" customHeight="1">
      <c r="H99" s="54"/>
      <c r="I99" s="159"/>
      <c r="L99" s="54"/>
    </row>
    <row r="100" spans="8:12" s="8" customFormat="1" ht="5.25" customHeight="1">
      <c r="H100" s="54"/>
      <c r="I100" s="159"/>
      <c r="L100" s="54"/>
    </row>
    <row r="101" spans="8:12" s="8" customFormat="1" ht="9" customHeight="1">
      <c r="H101" s="54"/>
      <c r="I101" s="159"/>
      <c r="L101" s="54"/>
    </row>
    <row r="102" spans="8:12" s="8" customFormat="1" ht="5.25" customHeight="1">
      <c r="H102" s="54"/>
      <c r="I102" s="159"/>
      <c r="L102" s="54"/>
    </row>
    <row r="103" spans="8:12" s="8" customFormat="1" ht="17.25" customHeight="1">
      <c r="H103" s="54"/>
      <c r="I103" s="159"/>
      <c r="L103" s="54"/>
    </row>
    <row r="104" spans="6:12" ht="5.25" customHeight="1">
      <c r="F104" s="2"/>
      <c r="H104" s="55"/>
      <c r="I104" s="161"/>
      <c r="J104" s="2"/>
      <c r="L104" s="55"/>
    </row>
    <row r="105" spans="6:12" ht="25.5" customHeight="1">
      <c r="F105" s="2"/>
      <c r="H105" s="55"/>
      <c r="I105" s="161"/>
      <c r="J105" s="2"/>
      <c r="L105" s="55"/>
    </row>
    <row r="106" spans="6:12" ht="25.5" customHeight="1">
      <c r="F106" s="2"/>
      <c r="H106" s="55"/>
      <c r="I106" s="161"/>
      <c r="J106" s="2"/>
      <c r="L106" s="55"/>
    </row>
    <row r="107" spans="6:12" ht="15" customHeight="1">
      <c r="F107" s="2"/>
      <c r="H107" s="55"/>
      <c r="I107" s="161"/>
      <c r="J107" s="2"/>
      <c r="L107" s="55"/>
    </row>
    <row r="108" spans="6:12" ht="12.75">
      <c r="F108" s="2"/>
      <c r="H108" s="55"/>
      <c r="I108" s="161"/>
      <c r="J108" s="2"/>
      <c r="L108" s="55"/>
    </row>
    <row r="109" spans="6:12" ht="12.75">
      <c r="F109" s="2"/>
      <c r="H109" s="55"/>
      <c r="I109" s="161"/>
      <c r="J109" s="2"/>
      <c r="L109" s="55"/>
    </row>
    <row r="110" spans="6:12" ht="38.25" customHeight="1">
      <c r="F110" s="2"/>
      <c r="H110" s="55"/>
      <c r="I110" s="161"/>
      <c r="J110" s="2"/>
      <c r="L110" s="55"/>
    </row>
    <row r="111" spans="6:12" ht="38.25" customHeight="1">
      <c r="F111" s="2"/>
      <c r="H111" s="55"/>
      <c r="I111" s="161"/>
      <c r="J111" s="2"/>
      <c r="L111" s="55"/>
    </row>
    <row r="112" spans="6:12" ht="12" customHeight="1">
      <c r="F112" s="2"/>
      <c r="H112" s="55"/>
      <c r="I112" s="161"/>
      <c r="J112" s="2"/>
      <c r="L112" s="55"/>
    </row>
    <row r="113" spans="6:12" ht="13.5" customHeight="1">
      <c r="F113" s="2"/>
      <c r="H113" s="55"/>
      <c r="I113" s="161"/>
      <c r="J113" s="2"/>
      <c r="L113" s="55"/>
    </row>
    <row r="114" spans="6:12" ht="13.5" customHeight="1">
      <c r="F114" s="2"/>
      <c r="H114" s="55"/>
      <c r="I114" s="161"/>
      <c r="J114" s="2"/>
      <c r="L114" s="55"/>
    </row>
    <row r="115" spans="6:12" ht="13.5" customHeight="1">
      <c r="F115" s="2"/>
      <c r="H115" s="55"/>
      <c r="I115" s="161"/>
      <c r="J115" s="2"/>
      <c r="L115" s="55"/>
    </row>
    <row r="116" spans="6:12" ht="13.5" customHeight="1">
      <c r="F116" s="2"/>
      <c r="H116" s="55"/>
      <c r="I116" s="161"/>
      <c r="J116" s="2"/>
      <c r="L116" s="55"/>
    </row>
    <row r="117" spans="6:12" ht="13.5" customHeight="1">
      <c r="F117" s="2"/>
      <c r="H117" s="55"/>
      <c r="I117" s="161"/>
      <c r="J117" s="2"/>
      <c r="L117" s="55"/>
    </row>
    <row r="118" spans="6:12" ht="6" customHeight="1">
      <c r="F118" s="2"/>
      <c r="H118" s="55"/>
      <c r="I118" s="161"/>
      <c r="J118" s="2"/>
      <c r="L118" s="55"/>
    </row>
    <row r="119" spans="6:12" ht="12.75">
      <c r="F119" s="2"/>
      <c r="H119" s="55"/>
      <c r="I119" s="161"/>
      <c r="J119" s="2"/>
      <c r="L119" s="55"/>
    </row>
    <row r="120" spans="6:12" ht="12.75">
      <c r="F120" s="2"/>
      <c r="H120" s="55"/>
      <c r="I120" s="161"/>
      <c r="J120" s="2"/>
      <c r="L120" s="55"/>
    </row>
    <row r="121" spans="6:12" ht="12.75">
      <c r="F121" s="2"/>
      <c r="H121" s="55"/>
      <c r="I121" s="161"/>
      <c r="J121" s="2"/>
      <c r="L121" s="55"/>
    </row>
    <row r="122" spans="6:12" ht="12.75">
      <c r="F122" s="2"/>
      <c r="H122" s="55"/>
      <c r="I122" s="161"/>
      <c r="J122" s="2"/>
      <c r="L122" s="55"/>
    </row>
    <row r="123" spans="1:9" s="5" customFormat="1" ht="12.75">
      <c r="A123" s="4"/>
      <c r="I123" s="162"/>
    </row>
    <row r="124" spans="1:9" s="5" customFormat="1" ht="12.75">
      <c r="A124" s="4"/>
      <c r="I124" s="162"/>
    </row>
    <row r="125" spans="1:9" s="5" customFormat="1" ht="12.75">
      <c r="A125" s="4"/>
      <c r="I125" s="162"/>
    </row>
    <row r="126" spans="1:9" s="5" customFormat="1" ht="12.75">
      <c r="A126" s="4"/>
      <c r="I126" s="162"/>
    </row>
    <row r="127" spans="1:9" s="5" customFormat="1" ht="12.75">
      <c r="A127" s="4"/>
      <c r="I127" s="162"/>
    </row>
    <row r="128" spans="1:9" s="5" customFormat="1" ht="12.75">
      <c r="A128" s="4"/>
      <c r="I128" s="162"/>
    </row>
    <row r="129" spans="1:9" s="5" customFormat="1" ht="12.75">
      <c r="A129" s="4"/>
      <c r="I129" s="162"/>
    </row>
    <row r="130" spans="1:9" s="5" customFormat="1" ht="12.75">
      <c r="A130" s="4"/>
      <c r="I130" s="162"/>
    </row>
    <row r="131" spans="1:9" s="5" customFormat="1" ht="12.75">
      <c r="A131" s="4"/>
      <c r="I131" s="162"/>
    </row>
    <row r="132" spans="1:9" s="5" customFormat="1" ht="12.75">
      <c r="A132" s="4"/>
      <c r="I132" s="162"/>
    </row>
    <row r="133" spans="6:12" ht="12.75">
      <c r="F133" s="2"/>
      <c r="H133" s="55"/>
      <c r="I133" s="161"/>
      <c r="J133" s="2"/>
      <c r="L133" s="55"/>
    </row>
    <row r="134" spans="6:12" ht="12.75" customHeight="1">
      <c r="F134" s="2"/>
      <c r="H134" s="55"/>
      <c r="I134" s="161"/>
      <c r="J134" s="2"/>
      <c r="L134" s="55"/>
    </row>
    <row r="135" spans="6:12" ht="4.5" customHeight="1">
      <c r="F135" s="2"/>
      <c r="H135" s="55"/>
      <c r="I135" s="161"/>
      <c r="J135" s="2"/>
      <c r="L135" s="55"/>
    </row>
    <row r="136" spans="6:12" ht="28.5" customHeight="1">
      <c r="F136" s="2"/>
      <c r="H136" s="55"/>
      <c r="I136" s="161"/>
      <c r="J136" s="2"/>
      <c r="L136" s="55"/>
    </row>
    <row r="137" spans="6:12" ht="16.5" customHeight="1">
      <c r="F137" s="2"/>
      <c r="H137" s="55"/>
      <c r="I137" s="161"/>
      <c r="J137" s="2"/>
      <c r="L137" s="55"/>
    </row>
    <row r="138" spans="6:12" ht="15.75" customHeight="1">
      <c r="F138" s="2"/>
      <c r="H138" s="55"/>
      <c r="I138" s="161"/>
      <c r="J138" s="2"/>
      <c r="L138" s="55"/>
    </row>
    <row r="139" spans="6:12" ht="12.75">
      <c r="F139" s="2"/>
      <c r="H139" s="55"/>
      <c r="I139" s="161"/>
      <c r="J139" s="2"/>
      <c r="L139" s="55"/>
    </row>
    <row r="140" s="6" customFormat="1" ht="16.5" customHeight="1">
      <c r="I140" s="163"/>
    </row>
    <row r="141" s="6" customFormat="1" ht="38.25" customHeight="1">
      <c r="I141" s="163"/>
    </row>
    <row r="142" s="6" customFormat="1" ht="12.75">
      <c r="I142" s="163"/>
    </row>
    <row r="143" spans="6:12" ht="12.75">
      <c r="F143" s="2"/>
      <c r="H143" s="55"/>
      <c r="I143" s="161"/>
      <c r="J143" s="2"/>
      <c r="L143" s="55"/>
    </row>
    <row r="144" spans="6:12" ht="11.25" customHeight="1">
      <c r="F144" s="2"/>
      <c r="H144" s="55"/>
      <c r="I144" s="161"/>
      <c r="J144" s="2"/>
      <c r="L144" s="55"/>
    </row>
    <row r="145" spans="6:12" ht="196.5" customHeight="1">
      <c r="F145" s="2"/>
      <c r="H145" s="55"/>
      <c r="I145" s="161"/>
      <c r="J145" s="2"/>
      <c r="L145" s="55"/>
    </row>
    <row r="146" spans="6:12" ht="38.25" customHeight="1">
      <c r="F146" s="2"/>
      <c r="H146" s="55"/>
      <c r="I146" s="161"/>
      <c r="J146" s="2"/>
      <c r="L146" s="55"/>
    </row>
    <row r="147" spans="6:12" ht="7.5" customHeight="1">
      <c r="F147" s="2"/>
      <c r="H147" s="55"/>
      <c r="I147" s="161"/>
      <c r="J147" s="2"/>
      <c r="L147" s="55"/>
    </row>
    <row r="148" spans="1:12" ht="12.75">
      <c r="A148" s="7"/>
      <c r="F148" s="2"/>
      <c r="H148" s="55"/>
      <c r="I148" s="161"/>
      <c r="J148" s="2"/>
      <c r="L148" s="55"/>
    </row>
    <row r="149" spans="1:12" ht="8.25" customHeight="1">
      <c r="A149" s="7"/>
      <c r="F149" s="2"/>
      <c r="H149" s="55"/>
      <c r="I149" s="161"/>
      <c r="J149" s="2"/>
      <c r="L149" s="55"/>
    </row>
    <row r="150" spans="6:12" ht="12.75">
      <c r="F150" s="2"/>
      <c r="H150" s="55"/>
      <c r="I150" s="161"/>
      <c r="J150" s="2"/>
      <c r="L150" s="55"/>
    </row>
    <row r="151" spans="6:12" ht="5.25" customHeight="1">
      <c r="F151" s="2"/>
      <c r="H151" s="55"/>
      <c r="I151" s="161"/>
      <c r="J151" s="2"/>
      <c r="L151" s="55"/>
    </row>
    <row r="152" spans="6:12" ht="39" customHeight="1">
      <c r="F152" s="2"/>
      <c r="H152" s="55"/>
      <c r="I152" s="161"/>
      <c r="J152" s="2"/>
      <c r="L152" s="55"/>
    </row>
    <row r="153" spans="6:12" ht="4.5" customHeight="1">
      <c r="F153" s="2"/>
      <c r="H153" s="55"/>
      <c r="I153" s="161"/>
      <c r="J153" s="2"/>
      <c r="L153" s="55"/>
    </row>
    <row r="154" spans="6:12" ht="25.5" customHeight="1">
      <c r="F154" s="2"/>
      <c r="H154" s="55"/>
      <c r="I154" s="161"/>
      <c r="J154" s="2"/>
      <c r="L154" s="55"/>
    </row>
    <row r="155" spans="6:12" ht="25.5" customHeight="1">
      <c r="F155" s="2"/>
      <c r="H155" s="55"/>
      <c r="I155" s="161"/>
      <c r="J155" s="2"/>
      <c r="L155" s="55"/>
    </row>
    <row r="156" spans="6:12" ht="7.5" customHeight="1">
      <c r="F156" s="2"/>
      <c r="H156" s="55"/>
      <c r="I156" s="161"/>
      <c r="J156" s="2"/>
      <c r="L156" s="55"/>
    </row>
    <row r="157" spans="6:12" ht="12.75">
      <c r="F157" s="2"/>
      <c r="H157" s="55"/>
      <c r="I157" s="161"/>
      <c r="J157" s="2"/>
      <c r="L157" s="55"/>
    </row>
    <row r="158" spans="6:12" ht="5.25" customHeight="1">
      <c r="F158" s="2"/>
      <c r="H158" s="55"/>
      <c r="I158" s="161"/>
      <c r="J158" s="2"/>
      <c r="L158" s="55"/>
    </row>
    <row r="159" s="7" customFormat="1" ht="25.5" customHeight="1">
      <c r="I159" s="164"/>
    </row>
    <row r="160" s="7" customFormat="1" ht="4.5" customHeight="1">
      <c r="I160" s="164"/>
    </row>
    <row r="161" spans="6:12" ht="56.25" customHeight="1">
      <c r="F161" s="2"/>
      <c r="H161" s="55"/>
      <c r="I161" s="161"/>
      <c r="J161" s="2"/>
      <c r="L161" s="55"/>
    </row>
    <row r="162" spans="6:10" ht="5.25" customHeight="1">
      <c r="F162" s="2"/>
      <c r="J162" s="2"/>
    </row>
    <row r="163" spans="6:10" ht="12.75" customHeight="1">
      <c r="F163" s="2"/>
      <c r="J163" s="2"/>
    </row>
    <row r="164" spans="6:10" ht="25.5" customHeight="1">
      <c r="F164" s="2"/>
      <c r="J164" s="2"/>
    </row>
    <row r="165" spans="6:10" ht="5.25" customHeight="1">
      <c r="F165" s="2"/>
      <c r="J165" s="2"/>
    </row>
    <row r="166" spans="6:10" ht="12.75">
      <c r="F166" s="2"/>
      <c r="J166" s="2"/>
    </row>
    <row r="167" spans="6:10" ht="5.25" customHeight="1">
      <c r="F167" s="2"/>
      <c r="J167" s="2"/>
    </row>
    <row r="168" spans="6:10" ht="51" customHeight="1">
      <c r="F168" s="2"/>
      <c r="J168" s="2"/>
    </row>
    <row r="169" spans="6:10" ht="8.25" customHeight="1">
      <c r="F169" s="2"/>
      <c r="J169" s="2"/>
    </row>
    <row r="170" spans="6:10" ht="17.25" customHeight="1">
      <c r="F170" s="2"/>
      <c r="J170" s="2"/>
    </row>
    <row r="171" spans="6:10" ht="9" customHeight="1">
      <c r="F171" s="2"/>
      <c r="J171" s="2"/>
    </row>
    <row r="172" spans="1:10" ht="12.75">
      <c r="A172" s="1"/>
      <c r="F172" s="2"/>
      <c r="J172" s="2"/>
    </row>
    <row r="173" spans="1:10" ht="12.75">
      <c r="A173" s="1"/>
      <c r="F173" s="2"/>
      <c r="J173" s="2"/>
    </row>
    <row r="174" spans="6:10" ht="12.75">
      <c r="F174" s="2"/>
      <c r="J174" s="2"/>
    </row>
    <row r="175" spans="6:10" ht="5.25" customHeight="1">
      <c r="F175" s="2"/>
      <c r="J175" s="2"/>
    </row>
    <row r="176" spans="6:10" ht="12.75">
      <c r="F176" s="2"/>
      <c r="J176" s="2"/>
    </row>
    <row r="177" spans="1:10" ht="12.75">
      <c r="A177" s="13"/>
      <c r="F177" s="2"/>
      <c r="J177" s="2"/>
    </row>
    <row r="178" spans="6:10" ht="12.75">
      <c r="F178" s="2"/>
      <c r="J178" s="2"/>
    </row>
    <row r="179" spans="6:10" ht="32.25" customHeight="1">
      <c r="F179" s="2"/>
      <c r="J179" s="2"/>
    </row>
    <row r="180" spans="6:10" ht="12.75">
      <c r="F180" s="2"/>
      <c r="J180" s="2"/>
    </row>
    <row r="182" spans="6:10" ht="12.75">
      <c r="F182" s="2"/>
      <c r="J182" s="2"/>
    </row>
    <row r="183" spans="6:10" ht="12.75">
      <c r="F183" s="2"/>
      <c r="J183" s="2"/>
    </row>
    <row r="184" spans="6:10" ht="6.75" customHeight="1">
      <c r="F184" s="2"/>
      <c r="J184" s="2"/>
    </row>
    <row r="185" spans="6:10" ht="13.5" customHeight="1">
      <c r="F185" s="2"/>
      <c r="J185" s="2"/>
    </row>
    <row r="186" spans="6:10" ht="13.5" customHeight="1">
      <c r="F186" s="2"/>
      <c r="J186" s="2"/>
    </row>
    <row r="187" spans="6:10" ht="13.5" customHeight="1">
      <c r="F187" s="2"/>
      <c r="J187" s="2"/>
    </row>
    <row r="188" spans="6:10" ht="13.5" customHeight="1">
      <c r="F188" s="2"/>
      <c r="J188" s="2"/>
    </row>
    <row r="189" spans="6:10" ht="13.5" customHeight="1">
      <c r="F189" s="2"/>
      <c r="J189" s="2"/>
    </row>
    <row r="190" spans="6:10" ht="13.5" customHeight="1">
      <c r="F190" s="2"/>
      <c r="J190" s="2"/>
    </row>
    <row r="191" spans="6:10" ht="13.5" customHeight="1">
      <c r="F191" s="2"/>
      <c r="J191" s="2"/>
    </row>
    <row r="192" spans="6:10" ht="13.5" customHeight="1">
      <c r="F192" s="2"/>
      <c r="J192" s="2"/>
    </row>
    <row r="193" spans="6:10" ht="13.5" customHeight="1">
      <c r="F193" s="2"/>
      <c r="J193" s="2"/>
    </row>
    <row r="194" spans="6:10" ht="13.5" customHeight="1">
      <c r="F194" s="2"/>
      <c r="J194" s="2"/>
    </row>
    <row r="195" spans="6:10" ht="7.5" customHeight="1">
      <c r="F195" s="2"/>
      <c r="J195" s="2"/>
    </row>
    <row r="196" spans="6:10" ht="13.5" customHeight="1">
      <c r="F196" s="2"/>
      <c r="J196" s="2"/>
    </row>
    <row r="197" spans="6:10" ht="13.5" customHeight="1">
      <c r="F197" s="2"/>
      <c r="J197" s="2"/>
    </row>
    <row r="198" spans="6:10" ht="13.5" customHeight="1">
      <c r="F198" s="2"/>
      <c r="J198" s="2"/>
    </row>
    <row r="199" spans="6:10" ht="13.5" customHeight="1">
      <c r="F199" s="2"/>
      <c r="J199" s="2"/>
    </row>
    <row r="200" spans="6:10" ht="6.75" customHeight="1">
      <c r="F200" s="2"/>
      <c r="J200" s="2"/>
    </row>
    <row r="201" spans="6:10" ht="13.5" customHeight="1">
      <c r="F201" s="2"/>
      <c r="J201" s="2"/>
    </row>
    <row r="202" spans="6:10" ht="13.5" customHeight="1">
      <c r="F202" s="2"/>
      <c r="J202" s="2"/>
    </row>
    <row r="203" spans="6:10" ht="13.5" customHeight="1">
      <c r="F203" s="2"/>
      <c r="J203" s="2"/>
    </row>
    <row r="204" spans="6:10" ht="13.5" customHeight="1">
      <c r="F204" s="2"/>
      <c r="J204" s="2"/>
    </row>
    <row r="205" spans="6:10" ht="13.5" customHeight="1">
      <c r="F205" s="2"/>
      <c r="J205" s="2"/>
    </row>
    <row r="206" spans="6:10" ht="13.5" customHeight="1">
      <c r="F206" s="2"/>
      <c r="J206" s="2"/>
    </row>
    <row r="207" spans="6:10" ht="13.5" customHeight="1">
      <c r="F207" s="2"/>
      <c r="J207" s="2"/>
    </row>
    <row r="208" spans="6:10" ht="13.5" customHeight="1">
      <c r="F208" s="2"/>
      <c r="J208" s="2"/>
    </row>
    <row r="209" spans="6:10" ht="13.5" customHeight="1">
      <c r="F209" s="2"/>
      <c r="J209" s="2"/>
    </row>
    <row r="210" spans="6:10" ht="13.5" customHeight="1">
      <c r="F210" s="2"/>
      <c r="J210" s="2"/>
    </row>
    <row r="211" spans="6:10" ht="13.5" customHeight="1">
      <c r="F211" s="2"/>
      <c r="J211" s="2"/>
    </row>
    <row r="212" spans="6:10" ht="13.5" customHeight="1">
      <c r="F212" s="2"/>
      <c r="J212" s="2"/>
    </row>
    <row r="213" spans="6:10" ht="13.5" customHeight="1">
      <c r="F213" s="2"/>
      <c r="J213" s="2"/>
    </row>
    <row r="214" spans="6:10" ht="6.7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2.75">
      <c r="F221" s="2"/>
      <c r="J221" s="2"/>
    </row>
    <row r="222" spans="6:10" ht="12.75">
      <c r="F222" s="2"/>
      <c r="J222" s="2"/>
    </row>
  </sheetData>
  <sheetProtection password="CC02" sheet="1" objects="1" scenarios="1"/>
  <mergeCells count="2">
    <mergeCell ref="J8:L8"/>
    <mergeCell ref="A8:H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6" r:id="rId2"/>
  <rowBreaks count="2" manualBreakCount="2">
    <brk id="36" max="11" man="1"/>
    <brk id="93" max="13" man="1"/>
  </rowBreaks>
  <colBreaks count="1" manualBreakCount="1">
    <brk id="2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showGridLines="0" workbookViewId="0" topLeftCell="A25">
      <selection activeCell="D40" sqref="D40"/>
    </sheetView>
  </sheetViews>
  <sheetFormatPr defaultColWidth="9.33203125" defaultRowHeight="12.75"/>
  <cols>
    <col min="1" max="1" width="1.66796875" style="0" customWidth="1"/>
    <col min="2" max="2" width="18" style="0" customWidth="1"/>
    <col min="4" max="4" width="28.83203125" style="0" customWidth="1"/>
    <col min="5" max="5" width="16" style="0" customWidth="1"/>
    <col min="6" max="6" width="14.83203125" style="59" customWidth="1"/>
    <col min="7" max="7" width="5.16015625" style="0" customWidth="1"/>
    <col min="8" max="8" width="2.66015625" style="0" customWidth="1"/>
    <col min="9" max="9" width="18.66015625" style="0" customWidth="1"/>
    <col min="12" max="12" width="12.5" style="0" bestFit="1" customWidth="1"/>
  </cols>
  <sheetData>
    <row r="1" spans="1:13" ht="15">
      <c r="A1" s="15" t="s">
        <v>52</v>
      </c>
      <c r="B1" s="16"/>
      <c r="C1" s="16"/>
      <c r="D1" s="16"/>
      <c r="E1" s="16"/>
      <c r="F1" s="25"/>
      <c r="G1" s="16"/>
      <c r="H1" s="16"/>
      <c r="I1" s="15"/>
      <c r="J1" s="16"/>
      <c r="K1" s="1"/>
      <c r="L1" s="2"/>
      <c r="M1" s="2"/>
    </row>
    <row r="2" spans="1:13" ht="15">
      <c r="A2" s="2" t="s">
        <v>25</v>
      </c>
      <c r="B2" s="16"/>
      <c r="C2" s="16"/>
      <c r="D2" s="16"/>
      <c r="E2" s="16"/>
      <c r="F2" s="25"/>
      <c r="G2" s="16"/>
      <c r="H2" s="16"/>
      <c r="I2" s="15"/>
      <c r="J2" s="16"/>
      <c r="K2" s="2"/>
      <c r="L2" s="2"/>
      <c r="M2" s="2"/>
    </row>
    <row r="3" spans="1:13" ht="15">
      <c r="A3" s="16"/>
      <c r="B3" s="16"/>
      <c r="C3" s="16"/>
      <c r="D3" s="16"/>
      <c r="E3" s="16"/>
      <c r="F3" s="25"/>
      <c r="G3" s="16"/>
      <c r="H3" s="16"/>
      <c r="I3" s="15"/>
      <c r="J3" s="16"/>
      <c r="K3" s="2"/>
      <c r="L3" s="2"/>
      <c r="M3" s="2"/>
    </row>
    <row r="4" spans="1:13" ht="15">
      <c r="A4" s="15" t="s">
        <v>27</v>
      </c>
      <c r="B4" s="16"/>
      <c r="C4" s="16"/>
      <c r="D4" s="16"/>
      <c r="E4" s="16"/>
      <c r="F4" s="25"/>
      <c r="G4" s="16"/>
      <c r="H4" s="16"/>
      <c r="I4" s="15"/>
      <c r="J4" s="16"/>
      <c r="K4" s="2"/>
      <c r="L4" s="2"/>
      <c r="M4" s="2"/>
    </row>
    <row r="5" spans="1:16" ht="15">
      <c r="A5" s="15" t="s">
        <v>106</v>
      </c>
      <c r="B5" s="17"/>
      <c r="C5" s="17"/>
      <c r="D5" s="17"/>
      <c r="E5" s="17"/>
      <c r="F5" s="62"/>
      <c r="G5" s="17"/>
      <c r="H5" s="17"/>
      <c r="I5" s="18"/>
      <c r="J5" s="19"/>
      <c r="K5" s="3"/>
      <c r="L5" s="3"/>
      <c r="M5" s="3"/>
      <c r="N5" s="14"/>
      <c r="O5" s="14"/>
      <c r="P5" s="14"/>
    </row>
    <row r="6" spans="1:16" ht="15">
      <c r="A6" s="19"/>
      <c r="B6" s="19"/>
      <c r="C6" s="19"/>
      <c r="D6" s="19"/>
      <c r="E6" s="19"/>
      <c r="F6" s="39"/>
      <c r="G6" s="19"/>
      <c r="H6" s="19"/>
      <c r="I6" s="20"/>
      <c r="J6" s="19"/>
      <c r="K6" s="3"/>
      <c r="L6" s="3"/>
      <c r="M6" s="3"/>
      <c r="N6" s="14"/>
      <c r="O6" s="14"/>
      <c r="P6" s="14"/>
    </row>
    <row r="7" spans="1:13" ht="15">
      <c r="A7" s="16"/>
      <c r="C7" s="16"/>
      <c r="D7" s="16"/>
      <c r="E7" s="16"/>
      <c r="F7" s="25"/>
      <c r="G7" s="16"/>
      <c r="H7" s="19"/>
      <c r="I7" s="16"/>
      <c r="J7" s="16"/>
      <c r="M7" s="8"/>
    </row>
    <row r="8" spans="1:13" ht="15">
      <c r="A8" s="16"/>
      <c r="B8" s="15"/>
      <c r="C8" s="16"/>
      <c r="D8" s="16"/>
      <c r="E8" s="16"/>
      <c r="F8" s="63" t="s">
        <v>107</v>
      </c>
      <c r="G8" s="16"/>
      <c r="H8" s="21"/>
      <c r="I8" s="63" t="s">
        <v>90</v>
      </c>
      <c r="J8" s="16"/>
      <c r="M8" s="8"/>
    </row>
    <row r="9" spans="1:13" ht="15">
      <c r="A9" s="16"/>
      <c r="B9" s="15"/>
      <c r="C9" s="16"/>
      <c r="D9" s="16"/>
      <c r="E9" s="16"/>
      <c r="F9" s="63" t="s">
        <v>3</v>
      </c>
      <c r="G9" s="16"/>
      <c r="H9" s="21"/>
      <c r="I9" s="63" t="s">
        <v>3</v>
      </c>
      <c r="J9" s="16"/>
      <c r="M9" s="8"/>
    </row>
    <row r="10" spans="1:13" ht="15.75" thickBot="1">
      <c r="A10" s="16"/>
      <c r="B10" s="16"/>
      <c r="C10" s="16"/>
      <c r="D10" s="16"/>
      <c r="E10" s="16"/>
      <c r="F10" s="64" t="s">
        <v>7</v>
      </c>
      <c r="G10" s="16"/>
      <c r="H10" s="21"/>
      <c r="I10" s="64" t="s">
        <v>91</v>
      </c>
      <c r="J10" s="16"/>
      <c r="M10" s="8"/>
    </row>
    <row r="11" spans="1:13" ht="15">
      <c r="A11" s="16"/>
      <c r="B11" s="15" t="s">
        <v>62</v>
      </c>
      <c r="C11" s="16"/>
      <c r="D11" s="16"/>
      <c r="E11" s="16"/>
      <c r="F11" s="25"/>
      <c r="G11" s="16"/>
      <c r="H11" s="19"/>
      <c r="I11" s="25"/>
      <c r="J11" s="16"/>
      <c r="M11" s="8"/>
    </row>
    <row r="12" spans="1:13" ht="15">
      <c r="A12" s="16"/>
      <c r="B12" s="16" t="s">
        <v>63</v>
      </c>
      <c r="C12" s="16"/>
      <c r="D12" s="16"/>
      <c r="E12" s="16"/>
      <c r="F12" s="25">
        <f>594346+11598+34935</f>
        <v>640879</v>
      </c>
      <c r="G12" s="16"/>
      <c r="H12" s="19"/>
      <c r="I12" s="25">
        <v>465284</v>
      </c>
      <c r="J12" s="16"/>
      <c r="M12" s="8"/>
    </row>
    <row r="13" spans="1:13" ht="15">
      <c r="A13" s="16"/>
      <c r="B13" s="16" t="s">
        <v>64</v>
      </c>
      <c r="C13" s="16"/>
      <c r="D13" s="16"/>
      <c r="E13" s="16"/>
      <c r="F13" s="25">
        <v>4726</v>
      </c>
      <c r="G13" s="16"/>
      <c r="H13" s="19"/>
      <c r="I13" s="25">
        <v>4726</v>
      </c>
      <c r="J13" s="16"/>
      <c r="M13" s="8"/>
    </row>
    <row r="14" spans="1:13" ht="15">
      <c r="A14" s="16"/>
      <c r="B14" s="16"/>
      <c r="C14" s="16"/>
      <c r="D14" s="16"/>
      <c r="E14" s="16"/>
      <c r="F14" s="23">
        <f>SUM(F12:F13)</f>
        <v>645605</v>
      </c>
      <c r="G14" s="16"/>
      <c r="H14" s="19"/>
      <c r="I14" s="23">
        <f>SUM(I12:I13)</f>
        <v>470010</v>
      </c>
      <c r="J14" s="16"/>
      <c r="M14" s="8"/>
    </row>
    <row r="15" spans="1:13" ht="15">
      <c r="A15" s="16"/>
      <c r="B15" s="15" t="s">
        <v>5</v>
      </c>
      <c r="C15" s="16"/>
      <c r="D15" s="16"/>
      <c r="E15" s="16"/>
      <c r="F15" s="25"/>
      <c r="G15" s="16"/>
      <c r="H15" s="19"/>
      <c r="I15" s="25"/>
      <c r="J15" s="16"/>
      <c r="M15" s="8"/>
    </row>
    <row r="16" spans="1:13" ht="15">
      <c r="A16" s="16"/>
      <c r="B16" s="16" t="s">
        <v>4</v>
      </c>
      <c r="C16" s="16"/>
      <c r="D16" s="16"/>
      <c r="E16" s="16"/>
      <c r="F16" s="25">
        <v>117462</v>
      </c>
      <c r="G16" s="16"/>
      <c r="H16" s="19"/>
      <c r="I16" s="25">
        <v>107630</v>
      </c>
      <c r="J16" s="16"/>
      <c r="M16" s="8"/>
    </row>
    <row r="17" spans="1:13" ht="15">
      <c r="A17" s="16"/>
      <c r="B17" s="16" t="s">
        <v>30</v>
      </c>
      <c r="C17" s="16"/>
      <c r="D17" s="16"/>
      <c r="E17" s="16"/>
      <c r="F17" s="25">
        <v>74087</v>
      </c>
      <c r="G17" s="16"/>
      <c r="H17" s="19"/>
      <c r="I17" s="25">
        <v>73557</v>
      </c>
      <c r="J17" s="16"/>
      <c r="M17" s="8"/>
    </row>
    <row r="18" spans="1:13" ht="15">
      <c r="A18" s="16"/>
      <c r="B18" s="16" t="s">
        <v>29</v>
      </c>
      <c r="C18" s="16"/>
      <c r="D18" s="16"/>
      <c r="E18" s="16"/>
      <c r="F18" s="25">
        <v>46541</v>
      </c>
      <c r="G18" s="16"/>
      <c r="H18" s="19"/>
      <c r="I18" s="25">
        <v>63863</v>
      </c>
      <c r="J18" s="40"/>
      <c r="M18" s="8"/>
    </row>
    <row r="19" spans="1:13" ht="15">
      <c r="A19" s="16"/>
      <c r="B19" s="16" t="s">
        <v>28</v>
      </c>
      <c r="C19" s="16"/>
      <c r="D19" s="16"/>
      <c r="E19" s="16"/>
      <c r="F19" s="25">
        <v>66862</v>
      </c>
      <c r="G19" s="16"/>
      <c r="H19" s="19"/>
      <c r="I19" s="25">
        <v>30473</v>
      </c>
      <c r="J19" s="16"/>
      <c r="M19" s="8"/>
    </row>
    <row r="20" spans="1:13" ht="13.5" customHeight="1">
      <c r="A20" s="16"/>
      <c r="B20" s="16"/>
      <c r="C20" s="16"/>
      <c r="D20" s="16"/>
      <c r="E20" s="16"/>
      <c r="F20" s="23">
        <f>SUM(F16:F19)</f>
        <v>304952</v>
      </c>
      <c r="G20" s="16"/>
      <c r="H20" s="19"/>
      <c r="I20" s="23">
        <f>SUM(I16:I19)</f>
        <v>275523</v>
      </c>
      <c r="J20" s="16"/>
      <c r="L20" s="56"/>
      <c r="M20" s="57"/>
    </row>
    <row r="21" spans="1:13" ht="15">
      <c r="A21" s="16"/>
      <c r="B21" s="16"/>
      <c r="C21" s="16"/>
      <c r="D21" s="16"/>
      <c r="E21" s="16"/>
      <c r="F21" s="25"/>
      <c r="G21" s="16"/>
      <c r="H21" s="19"/>
      <c r="I21" s="25"/>
      <c r="J21" s="16"/>
      <c r="M21" s="8"/>
    </row>
    <row r="22" spans="1:13" ht="15">
      <c r="A22" s="16"/>
      <c r="B22" s="15" t="s">
        <v>72</v>
      </c>
      <c r="C22" s="16"/>
      <c r="D22" s="16"/>
      <c r="E22" s="16"/>
      <c r="F22" s="25"/>
      <c r="G22" s="16"/>
      <c r="H22" s="19"/>
      <c r="I22" s="25"/>
      <c r="J22" s="16"/>
      <c r="M22" s="8"/>
    </row>
    <row r="23" spans="1:13" ht="15">
      <c r="A23" s="16"/>
      <c r="B23" s="16" t="s">
        <v>73</v>
      </c>
      <c r="C23" s="16"/>
      <c r="D23" s="16"/>
      <c r="E23" s="16"/>
      <c r="F23" s="25">
        <v>210189</v>
      </c>
      <c r="G23" s="16"/>
      <c r="H23" s="19"/>
      <c r="I23" s="25">
        <v>159392</v>
      </c>
      <c r="J23" s="40"/>
      <c r="M23" s="8"/>
    </row>
    <row r="24" spans="1:13" ht="15">
      <c r="A24" s="16"/>
      <c r="B24" s="16" t="s">
        <v>32</v>
      </c>
      <c r="C24" s="16"/>
      <c r="D24" s="16"/>
      <c r="E24" s="16"/>
      <c r="F24" s="25">
        <f>85424+7596</f>
        <v>93020</v>
      </c>
      <c r="G24" s="16"/>
      <c r="H24" s="19"/>
      <c r="I24" s="25">
        <v>68196</v>
      </c>
      <c r="J24" s="16"/>
      <c r="M24" s="8"/>
    </row>
    <row r="25" spans="1:13" ht="15">
      <c r="A25" s="16"/>
      <c r="B25" s="16" t="s">
        <v>31</v>
      </c>
      <c r="C25" s="16"/>
      <c r="D25" s="16"/>
      <c r="E25" s="16"/>
      <c r="F25" s="25">
        <v>24287</v>
      </c>
      <c r="G25" s="16"/>
      <c r="H25" s="19"/>
      <c r="I25" s="25">
        <v>16689</v>
      </c>
      <c r="J25" s="16"/>
      <c r="M25" s="8"/>
    </row>
    <row r="26" spans="1:13" ht="15">
      <c r="A26" s="16"/>
      <c r="B26" s="16" t="s">
        <v>33</v>
      </c>
      <c r="C26" s="16"/>
      <c r="D26" s="16"/>
      <c r="E26" s="16"/>
      <c r="F26" s="25">
        <v>0</v>
      </c>
      <c r="G26" s="16"/>
      <c r="H26" s="19"/>
      <c r="I26" s="25">
        <v>926</v>
      </c>
      <c r="J26" s="16"/>
      <c r="M26" s="8"/>
    </row>
    <row r="27" spans="1:13" ht="15">
      <c r="A27" s="16"/>
      <c r="B27" s="24"/>
      <c r="C27" s="16"/>
      <c r="D27" s="16"/>
      <c r="E27" s="16"/>
      <c r="F27" s="23">
        <f>SUM(F23:F26)</f>
        <v>327496</v>
      </c>
      <c r="G27" s="16"/>
      <c r="H27" s="19"/>
      <c r="I27" s="23">
        <f>SUM(I23:I26)</f>
        <v>245203</v>
      </c>
      <c r="J27" s="16"/>
      <c r="M27" s="8"/>
    </row>
    <row r="28" spans="1:13" ht="15">
      <c r="A28" s="16"/>
      <c r="B28" s="15" t="s">
        <v>122</v>
      </c>
      <c r="C28" s="16"/>
      <c r="D28" s="16"/>
      <c r="E28" s="16"/>
      <c r="F28" s="22">
        <f>F20-F27</f>
        <v>-22544</v>
      </c>
      <c r="G28" s="16"/>
      <c r="H28" s="19"/>
      <c r="I28" s="22">
        <f>+I20-I27</f>
        <v>30320</v>
      </c>
      <c r="J28" s="16"/>
      <c r="M28" s="8"/>
    </row>
    <row r="29" spans="1:13" ht="15.75" thickBot="1">
      <c r="A29" s="16"/>
      <c r="F29" s="58">
        <f>F28+F14</f>
        <v>623061</v>
      </c>
      <c r="I29" s="58">
        <f>+I14+I28</f>
        <v>500330</v>
      </c>
      <c r="J29" s="16"/>
      <c r="M29" s="8"/>
    </row>
    <row r="30" spans="1:13" ht="15.75" thickTop="1">
      <c r="A30" s="16"/>
      <c r="I30" s="59"/>
      <c r="J30" s="16"/>
      <c r="M30" s="8"/>
    </row>
    <row r="31" spans="1:13" ht="15">
      <c r="A31" s="16"/>
      <c r="B31" s="15" t="s">
        <v>6</v>
      </c>
      <c r="I31" s="59"/>
      <c r="J31" s="16"/>
      <c r="M31" s="8"/>
    </row>
    <row r="32" spans="1:13" ht="15">
      <c r="A32" s="16"/>
      <c r="B32" s="15"/>
      <c r="C32" s="16"/>
      <c r="D32" s="16"/>
      <c r="E32" s="16"/>
      <c r="F32" s="25"/>
      <c r="G32" s="16"/>
      <c r="H32" s="19"/>
      <c r="I32" s="25"/>
      <c r="J32" s="16"/>
      <c r="M32" s="8"/>
    </row>
    <row r="33" spans="1:13" ht="15">
      <c r="A33" s="16"/>
      <c r="B33" s="16" t="s">
        <v>74</v>
      </c>
      <c r="C33" s="16"/>
      <c r="D33" s="16"/>
      <c r="E33" s="16"/>
      <c r="F33" s="25">
        <v>154549</v>
      </c>
      <c r="G33" s="16"/>
      <c r="H33" s="19"/>
      <c r="I33" s="25">
        <v>141794</v>
      </c>
      <c r="J33" s="16"/>
      <c r="M33" s="8"/>
    </row>
    <row r="34" spans="1:13" ht="15">
      <c r="A34" s="16"/>
      <c r="B34" s="16" t="s">
        <v>75</v>
      </c>
      <c r="C34" s="16"/>
      <c r="D34" s="16"/>
      <c r="E34" s="16"/>
      <c r="F34" s="62">
        <f>'Changes in Equity'!G45+'Changes in Equity'!I45+'Changes in Equity'!K45+'Changes in Equity'!M45+'Changes in Equity'!O45</f>
        <v>289776</v>
      </c>
      <c r="G34" s="16"/>
      <c r="H34" s="19"/>
      <c r="I34" s="62">
        <f>54+80895+133150</f>
        <v>214099</v>
      </c>
      <c r="J34" s="16"/>
      <c r="M34" s="8"/>
    </row>
    <row r="35" spans="1:13" ht="15">
      <c r="A35" s="16"/>
      <c r="B35" s="15" t="s">
        <v>2</v>
      </c>
      <c r="C35" s="16"/>
      <c r="D35" s="16"/>
      <c r="E35" s="16"/>
      <c r="F35" s="69">
        <f>SUM(F33:F34)</f>
        <v>444325</v>
      </c>
      <c r="G35" s="77"/>
      <c r="H35" s="19"/>
      <c r="I35" s="69">
        <f>SUM(I33:I34)</f>
        <v>355893</v>
      </c>
      <c r="J35" s="16"/>
      <c r="M35" s="8"/>
    </row>
    <row r="36" spans="1:13" ht="15">
      <c r="A36" s="16"/>
      <c r="B36" s="16" t="s">
        <v>76</v>
      </c>
      <c r="C36" s="16"/>
      <c r="D36" s="16"/>
      <c r="E36" s="16"/>
      <c r="F36" s="68">
        <v>8266</v>
      </c>
      <c r="G36" s="65"/>
      <c r="H36" s="19"/>
      <c r="I36" s="68">
        <v>10655</v>
      </c>
      <c r="J36" s="16"/>
      <c r="M36" s="8"/>
    </row>
    <row r="37" spans="1:13" ht="15">
      <c r="A37" s="16"/>
      <c r="B37" s="16"/>
      <c r="C37" s="16"/>
      <c r="D37" s="16"/>
      <c r="E37" s="16"/>
      <c r="F37" s="69">
        <f>SUM(F35:F36)</f>
        <v>452591</v>
      </c>
      <c r="G37" s="65"/>
      <c r="H37" s="19"/>
      <c r="I37" s="69">
        <f>SUM(I35:I36)</f>
        <v>366548</v>
      </c>
      <c r="J37" s="16"/>
      <c r="M37" s="8"/>
    </row>
    <row r="38" spans="1:13" ht="6" customHeight="1">
      <c r="A38" s="16"/>
      <c r="B38" s="16"/>
      <c r="C38" s="16"/>
      <c r="D38" s="16"/>
      <c r="E38" s="16"/>
      <c r="F38" s="66"/>
      <c r="G38" s="65"/>
      <c r="H38" s="19"/>
      <c r="I38" s="66"/>
      <c r="J38" s="16"/>
      <c r="M38" s="8"/>
    </row>
    <row r="39" spans="1:13" ht="15">
      <c r="A39" s="16"/>
      <c r="B39" s="15" t="s">
        <v>0</v>
      </c>
      <c r="C39" s="16"/>
      <c r="D39" s="16"/>
      <c r="E39" s="16"/>
      <c r="F39" s="66"/>
      <c r="G39" s="65"/>
      <c r="H39" s="19"/>
      <c r="I39" s="66"/>
      <c r="J39" s="16"/>
      <c r="M39" s="8"/>
    </row>
    <row r="40" spans="1:13" ht="15">
      <c r="A40" s="16"/>
      <c r="B40" s="16" t="s">
        <v>77</v>
      </c>
      <c r="C40" s="16"/>
      <c r="D40" s="16"/>
      <c r="E40" s="16"/>
      <c r="F40" s="66">
        <v>115617</v>
      </c>
      <c r="G40" s="65"/>
      <c r="H40" s="19"/>
      <c r="I40" s="66">
        <v>103712</v>
      </c>
      <c r="J40" s="16"/>
      <c r="M40" s="8"/>
    </row>
    <row r="41" spans="1:13" ht="15">
      <c r="A41" s="16"/>
      <c r="B41" s="16" t="s">
        <v>78</v>
      </c>
      <c r="C41" s="16"/>
      <c r="D41" s="16"/>
      <c r="E41" s="16"/>
      <c r="F41" s="66">
        <v>54853</v>
      </c>
      <c r="G41" s="65"/>
      <c r="H41" s="19"/>
      <c r="I41" s="66">
        <v>30070</v>
      </c>
      <c r="J41" s="16"/>
      <c r="M41" s="8"/>
    </row>
    <row r="42" spans="1:13" ht="15">
      <c r="A42" s="16"/>
      <c r="B42" s="16"/>
      <c r="C42" s="16"/>
      <c r="D42" s="16"/>
      <c r="E42" s="16"/>
      <c r="F42" s="67">
        <f>SUM(F40:F41)</f>
        <v>170470</v>
      </c>
      <c r="G42" s="65"/>
      <c r="H42" s="19"/>
      <c r="I42" s="67">
        <f>SUM(I40:I41)</f>
        <v>133782</v>
      </c>
      <c r="J42" s="16"/>
      <c r="M42" s="8"/>
    </row>
    <row r="43" spans="1:13" ht="15.75" thickBot="1">
      <c r="A43" s="16"/>
      <c r="B43" s="16"/>
      <c r="C43" s="16"/>
      <c r="D43" s="16"/>
      <c r="E43" s="16"/>
      <c r="F43" s="70">
        <f>F42+F37</f>
        <v>623061</v>
      </c>
      <c r="G43" s="65"/>
      <c r="H43" s="19"/>
      <c r="I43" s="70">
        <f>+I37+I42</f>
        <v>500330</v>
      </c>
      <c r="J43" s="16"/>
      <c r="M43" s="8"/>
    </row>
    <row r="44" spans="1:13" ht="15.75" thickTop="1">
      <c r="A44" s="16"/>
      <c r="B44" s="16"/>
      <c r="C44" s="16"/>
      <c r="D44" s="16"/>
      <c r="E44" s="16"/>
      <c r="F44" s="69"/>
      <c r="G44" s="65"/>
      <c r="H44" s="19"/>
      <c r="I44" s="69"/>
      <c r="J44" s="16"/>
      <c r="M44" s="8"/>
    </row>
    <row r="45" spans="1:13" ht="15">
      <c r="A45" s="16"/>
      <c r="B45" s="16"/>
      <c r="C45" s="16"/>
      <c r="D45" s="16"/>
      <c r="E45" s="16"/>
      <c r="F45" s="69"/>
      <c r="G45" s="65"/>
      <c r="H45" s="19"/>
      <c r="I45" s="69"/>
      <c r="J45" s="16"/>
      <c r="M45" s="8"/>
    </row>
    <row r="46" spans="1:13" ht="15">
      <c r="A46" s="16"/>
      <c r="B46" s="16"/>
      <c r="C46" s="16"/>
      <c r="D46" s="16"/>
      <c r="E46" s="16"/>
      <c r="F46" s="69"/>
      <c r="G46" s="65"/>
      <c r="H46" s="19"/>
      <c r="I46" s="69"/>
      <c r="J46" s="16"/>
      <c r="M46" s="8"/>
    </row>
    <row r="47" spans="1:13" ht="15">
      <c r="A47" s="16"/>
      <c r="B47" s="16"/>
      <c r="C47" s="16"/>
      <c r="D47" s="16"/>
      <c r="E47" s="16"/>
      <c r="F47" s="66"/>
      <c r="G47" s="65"/>
      <c r="H47" s="19"/>
      <c r="I47" s="66"/>
      <c r="J47" s="16"/>
      <c r="M47" s="8"/>
    </row>
    <row r="48" spans="2:7" ht="12.75">
      <c r="B48" s="139" t="s">
        <v>99</v>
      </c>
      <c r="F48" s="75"/>
      <c r="G48" s="74"/>
    </row>
    <row r="49" ht="13.5" customHeight="1">
      <c r="B49" s="1" t="s">
        <v>100</v>
      </c>
    </row>
    <row r="50" spans="2:5" ht="15.75">
      <c r="B50" s="46"/>
      <c r="C50" s="42"/>
      <c r="D50" s="42"/>
      <c r="E50" s="152" t="s">
        <v>54</v>
      </c>
    </row>
    <row r="51" spans="2:9" ht="15.75">
      <c r="B51" s="42"/>
      <c r="C51" s="42"/>
      <c r="D51" s="42"/>
      <c r="I51" s="48"/>
    </row>
    <row r="52" spans="2:4" ht="15.75">
      <c r="B52" s="43"/>
      <c r="C52" s="42"/>
      <c r="D52" s="42"/>
    </row>
    <row r="53" spans="2:9" ht="15.75">
      <c r="B53" s="42"/>
      <c r="C53" s="42"/>
      <c r="E53" s="44"/>
      <c r="F53" s="60"/>
      <c r="G53" s="44"/>
      <c r="I53" s="44"/>
    </row>
    <row r="54" spans="2:9" ht="15.75">
      <c r="B54" s="42"/>
      <c r="C54" s="42"/>
      <c r="I54" s="44"/>
    </row>
    <row r="55" spans="2:3" ht="15.75">
      <c r="B55" s="42"/>
      <c r="C55" s="42"/>
    </row>
    <row r="56" spans="2:3" ht="15.75">
      <c r="B56" s="46"/>
      <c r="C56" s="42"/>
    </row>
    <row r="57" spans="1:9" ht="15.75">
      <c r="A57" s="42"/>
      <c r="B57" s="42"/>
      <c r="C57" s="42"/>
      <c r="I57" s="44"/>
    </row>
    <row r="58" spans="2:9" ht="15.75">
      <c r="B58" s="42"/>
      <c r="C58" s="42"/>
      <c r="I58" s="44"/>
    </row>
    <row r="59" spans="1:7" ht="15.75">
      <c r="A59" s="42"/>
      <c r="B59" s="42"/>
      <c r="C59" s="42"/>
      <c r="D59" s="42"/>
      <c r="E59" s="42"/>
      <c r="F59" s="61"/>
      <c r="G59" s="42"/>
    </row>
    <row r="60" spans="1:8" ht="15.75">
      <c r="A60" s="42"/>
      <c r="B60" s="42"/>
      <c r="C60" s="42"/>
      <c r="D60" s="42"/>
      <c r="E60" s="42"/>
      <c r="F60" s="61"/>
      <c r="G60" s="42"/>
      <c r="H60" s="42"/>
    </row>
    <row r="61" spans="1:8" ht="15.75">
      <c r="A61" s="42"/>
      <c r="B61" s="46"/>
      <c r="C61" s="42"/>
      <c r="D61" s="42"/>
      <c r="E61" s="42"/>
      <c r="F61" s="61"/>
      <c r="G61" s="42"/>
      <c r="H61" s="42"/>
    </row>
    <row r="62" spans="1:9" ht="15.75">
      <c r="A62" s="42"/>
      <c r="B62" s="42"/>
      <c r="C62" s="42"/>
      <c r="D62" s="42"/>
      <c r="E62" s="42"/>
      <c r="F62" s="61"/>
      <c r="G62" s="42"/>
      <c r="H62" s="42"/>
      <c r="I62" s="45"/>
    </row>
    <row r="63" spans="1:9" ht="15.75">
      <c r="A63" s="42"/>
      <c r="B63" s="42"/>
      <c r="C63" s="42"/>
      <c r="D63" s="42"/>
      <c r="E63" s="42"/>
      <c r="F63" s="61"/>
      <c r="G63" s="42"/>
      <c r="H63" s="51"/>
      <c r="I63" s="51"/>
    </row>
    <row r="64" spans="1:9" ht="15.75">
      <c r="A64" s="42"/>
      <c r="B64" s="42"/>
      <c r="C64" s="42"/>
      <c r="D64" s="42"/>
      <c r="E64" s="42"/>
      <c r="F64" s="61"/>
      <c r="G64" s="42"/>
      <c r="H64" s="47"/>
      <c r="I64" s="47"/>
    </row>
    <row r="65" spans="1:7" ht="15.75">
      <c r="A65" s="42"/>
      <c r="B65" s="42"/>
      <c r="C65" s="42"/>
      <c r="D65" s="42"/>
      <c r="E65" s="42"/>
      <c r="F65" s="61"/>
      <c r="G65" s="42"/>
    </row>
    <row r="66" spans="1:7" ht="15.75">
      <c r="A66" s="42"/>
      <c r="B66" s="46"/>
      <c r="C66" s="42"/>
      <c r="D66" s="42"/>
      <c r="E66" s="42"/>
      <c r="F66" s="61"/>
      <c r="G66" s="42"/>
    </row>
    <row r="67" spans="1:9" ht="15.75">
      <c r="A67" s="42"/>
      <c r="B67" s="42"/>
      <c r="C67" s="42"/>
      <c r="D67" s="42"/>
      <c r="E67" s="42"/>
      <c r="F67" s="61"/>
      <c r="G67" s="42"/>
      <c r="H67" s="49"/>
      <c r="I67" s="49"/>
    </row>
    <row r="68" spans="1:9" ht="15.75">
      <c r="A68" s="42"/>
      <c r="B68" s="42"/>
      <c r="C68" s="42"/>
      <c r="D68" s="42"/>
      <c r="E68" s="42"/>
      <c r="F68" s="61"/>
      <c r="G68" s="42"/>
      <c r="H68" s="50"/>
      <c r="I68" s="50"/>
    </row>
    <row r="69" spans="1:9" ht="15.75">
      <c r="A69" s="42"/>
      <c r="B69" s="42"/>
      <c r="C69" s="42"/>
      <c r="D69" s="42"/>
      <c r="E69" s="42"/>
      <c r="F69" s="61"/>
      <c r="G69" s="42"/>
      <c r="H69" s="50"/>
      <c r="I69" s="50"/>
    </row>
    <row r="70" spans="1:9" ht="15.75">
      <c r="A70" s="42"/>
      <c r="B70" s="42"/>
      <c r="C70" s="42"/>
      <c r="D70" s="42"/>
      <c r="E70" s="42"/>
      <c r="F70" s="61"/>
      <c r="G70" s="42"/>
      <c r="H70" s="52"/>
      <c r="I70" s="51"/>
    </row>
    <row r="71" spans="1:9" ht="15.75">
      <c r="A71" s="42"/>
      <c r="B71" s="42"/>
      <c r="C71" s="42"/>
      <c r="D71" s="42"/>
      <c r="E71" s="42"/>
      <c r="F71" s="61"/>
      <c r="G71" s="42"/>
      <c r="H71" s="52"/>
      <c r="I71" s="51"/>
    </row>
    <row r="72" spans="1:9" ht="15.75">
      <c r="A72" s="42"/>
      <c r="B72" s="42"/>
      <c r="C72" s="42"/>
      <c r="D72" s="42"/>
      <c r="E72" s="42"/>
      <c r="F72" s="61"/>
      <c r="G72" s="42"/>
      <c r="H72" s="53"/>
      <c r="I72" s="53"/>
    </row>
    <row r="73" spans="1:7" ht="15.75">
      <c r="A73" s="42"/>
      <c r="B73" s="42"/>
      <c r="C73" s="42"/>
      <c r="D73" s="42"/>
      <c r="E73" s="42"/>
      <c r="F73" s="61"/>
      <c r="G73" s="42"/>
    </row>
    <row r="74" spans="1:7" ht="15.75">
      <c r="A74" s="42"/>
      <c r="B74" s="42"/>
      <c r="C74" s="42"/>
      <c r="D74" s="42"/>
      <c r="E74" s="42"/>
      <c r="F74" s="61"/>
      <c r="G74" s="42"/>
    </row>
    <row r="75" spans="1:7" ht="15.75">
      <c r="A75" s="42"/>
      <c r="B75" s="42"/>
      <c r="C75" s="42"/>
      <c r="D75" s="42"/>
      <c r="E75" s="42"/>
      <c r="F75" s="61"/>
      <c r="G75" s="42"/>
    </row>
    <row r="76" spans="1:7" ht="15.75">
      <c r="A76" s="42"/>
      <c r="B76" s="42"/>
      <c r="C76" s="42"/>
      <c r="D76" s="42"/>
      <c r="E76" s="42"/>
      <c r="F76" s="61"/>
      <c r="G76" s="42"/>
    </row>
    <row r="77" spans="1:7" ht="15.75">
      <c r="A77" s="42"/>
      <c r="B77" s="42"/>
      <c r="C77" s="42"/>
      <c r="D77" s="42"/>
      <c r="E77" s="42"/>
      <c r="F77" s="61"/>
      <c r="G77" s="42"/>
    </row>
  </sheetData>
  <sheetProtection password="CC02" sheet="1" objects="1" scenarios="1"/>
  <printOptions/>
  <pageMargins left="0.91" right="0.393700787401575" top="0.393700787401575" bottom="0.393700787401575" header="0.393700787401575" footer="0.393700787401575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view="pageBreakPreview" zoomScaleSheetLayoutView="100" workbookViewId="0" topLeftCell="A25">
      <selection activeCell="M15" sqref="M15"/>
    </sheetView>
  </sheetViews>
  <sheetFormatPr defaultColWidth="9.33203125" defaultRowHeight="12.75"/>
  <cols>
    <col min="1" max="1" width="7.33203125" style="88" customWidth="1"/>
    <col min="2" max="2" width="18" style="88" customWidth="1"/>
    <col min="3" max="3" width="9.16015625" style="88" customWidth="1"/>
    <col min="4" max="4" width="6.66015625" style="88" customWidth="1"/>
    <col min="5" max="5" width="12.33203125" style="108" customWidth="1"/>
    <col min="6" max="6" width="2.66015625" style="88" customWidth="1"/>
    <col min="7" max="7" width="11.33203125" style="88" customWidth="1"/>
    <col min="8" max="8" width="2.66015625" style="88" customWidth="1"/>
    <col min="9" max="9" width="16.66015625" style="88" customWidth="1"/>
    <col min="10" max="10" width="1.83203125" style="88" customWidth="1"/>
    <col min="11" max="11" width="15" style="177" customWidth="1"/>
    <col min="12" max="12" width="1.83203125" style="88" customWidth="1"/>
    <col min="13" max="13" width="16.66015625" style="88" customWidth="1"/>
    <col min="14" max="14" width="3" style="88" customWidth="1"/>
    <col min="15" max="15" width="16.66015625" style="88" customWidth="1"/>
    <col min="16" max="16" width="2.33203125" style="88" customWidth="1"/>
    <col min="17" max="17" width="16.66015625" style="88" customWidth="1"/>
    <col min="18" max="16384" width="9.33203125" style="88" customWidth="1"/>
  </cols>
  <sheetData>
    <row r="1" spans="1:17" ht="15">
      <c r="A1" s="83" t="s">
        <v>52</v>
      </c>
      <c r="B1" s="84"/>
      <c r="C1" s="84"/>
      <c r="D1" s="84"/>
      <c r="E1" s="85"/>
      <c r="F1" s="84"/>
      <c r="G1" s="84"/>
      <c r="H1" s="84"/>
      <c r="I1" s="83"/>
      <c r="J1" s="84"/>
      <c r="K1" s="170"/>
      <c r="L1" s="84"/>
      <c r="M1" s="83"/>
      <c r="N1" s="87"/>
      <c r="O1" s="83"/>
      <c r="Q1" s="83"/>
    </row>
    <row r="2" spans="1:17" ht="15">
      <c r="A2" s="2" t="s">
        <v>25</v>
      </c>
      <c r="B2" s="84"/>
      <c r="C2" s="84"/>
      <c r="D2" s="84"/>
      <c r="E2" s="85"/>
      <c r="F2" s="84"/>
      <c r="G2" s="84"/>
      <c r="H2" s="84"/>
      <c r="I2" s="83"/>
      <c r="J2" s="84"/>
      <c r="K2" s="170"/>
      <c r="L2" s="84"/>
      <c r="M2" s="83"/>
      <c r="N2" s="87"/>
      <c r="O2" s="83"/>
      <c r="Q2" s="83"/>
    </row>
    <row r="3" spans="1:17" ht="15">
      <c r="A3" s="84"/>
      <c r="B3" s="84"/>
      <c r="C3" s="84"/>
      <c r="D3" s="84"/>
      <c r="E3" s="85"/>
      <c r="F3" s="84"/>
      <c r="G3" s="84"/>
      <c r="H3" s="84"/>
      <c r="I3" s="83"/>
      <c r="J3" s="84"/>
      <c r="K3" s="170"/>
      <c r="L3" s="84"/>
      <c r="M3" s="83"/>
      <c r="N3" s="87"/>
      <c r="O3" s="83"/>
      <c r="Q3" s="83"/>
    </row>
    <row r="4" spans="1:17" ht="15">
      <c r="A4" s="83" t="s">
        <v>93</v>
      </c>
      <c r="B4" s="84"/>
      <c r="C4" s="84"/>
      <c r="D4" s="84"/>
      <c r="E4" s="85"/>
      <c r="F4" s="84"/>
      <c r="G4" s="84"/>
      <c r="H4" s="84"/>
      <c r="I4" s="83"/>
      <c r="J4" s="84"/>
      <c r="K4" s="170"/>
      <c r="L4" s="84"/>
      <c r="M4" s="83"/>
      <c r="N4" s="87"/>
      <c r="O4" s="83"/>
      <c r="Q4" s="83"/>
    </row>
    <row r="5" spans="1:17" ht="15">
      <c r="A5" s="83" t="str">
        <f>'Income Statement'!A5</f>
        <v>For The Year Ended 30 June 2005</v>
      </c>
      <c r="B5" s="84"/>
      <c r="C5" s="84"/>
      <c r="D5" s="84"/>
      <c r="E5" s="85"/>
      <c r="F5" s="84"/>
      <c r="G5" s="84"/>
      <c r="H5" s="84"/>
      <c r="I5" s="83"/>
      <c r="J5" s="84"/>
      <c r="K5" s="170"/>
      <c r="L5" s="84"/>
      <c r="M5" s="83"/>
      <c r="N5" s="87"/>
      <c r="O5" s="83"/>
      <c r="Q5" s="83"/>
    </row>
    <row r="6" spans="1:18" ht="15">
      <c r="A6" s="89"/>
      <c r="B6" s="89"/>
      <c r="C6" s="89"/>
      <c r="D6" s="89"/>
      <c r="E6" s="90"/>
      <c r="F6" s="89"/>
      <c r="G6" s="89"/>
      <c r="H6" s="89"/>
      <c r="I6" s="91"/>
      <c r="J6" s="89"/>
      <c r="K6" s="171"/>
      <c r="L6" s="89"/>
      <c r="M6" s="91"/>
      <c r="N6" s="133"/>
      <c r="O6" s="91"/>
      <c r="P6" s="134"/>
      <c r="Q6" s="91"/>
      <c r="R6" s="94"/>
    </row>
    <row r="7" spans="1:18" ht="15">
      <c r="A7" s="92"/>
      <c r="B7" s="92"/>
      <c r="C7" s="92"/>
      <c r="D7" s="92"/>
      <c r="E7" s="95"/>
      <c r="F7" s="92"/>
      <c r="G7" s="92"/>
      <c r="H7" s="92"/>
      <c r="I7" s="96"/>
      <c r="J7" s="92"/>
      <c r="K7" s="172"/>
      <c r="L7" s="92"/>
      <c r="M7" s="96"/>
      <c r="N7" s="93"/>
      <c r="O7" s="96"/>
      <c r="P7" s="94"/>
      <c r="Q7" s="96"/>
      <c r="R7" s="94"/>
    </row>
    <row r="8" spans="1:18" ht="15">
      <c r="A8" s="92"/>
      <c r="B8" s="92"/>
      <c r="C8" s="92"/>
      <c r="D8" s="92"/>
      <c r="E8" s="95"/>
      <c r="F8" s="92"/>
      <c r="G8" s="92"/>
      <c r="H8" s="92"/>
      <c r="I8" s="96"/>
      <c r="J8" s="92"/>
      <c r="K8" s="172"/>
      <c r="L8" s="92"/>
      <c r="M8" s="96"/>
      <c r="N8" s="93"/>
      <c r="O8" s="96"/>
      <c r="P8" s="94"/>
      <c r="Q8" s="96"/>
      <c r="R8" s="94"/>
    </row>
    <row r="9" spans="1:17" ht="15">
      <c r="A9" s="84"/>
      <c r="B9" s="97"/>
      <c r="C9" s="84"/>
      <c r="D9" s="84"/>
      <c r="E9" s="85"/>
      <c r="F9" s="84"/>
      <c r="G9" s="84"/>
      <c r="H9" s="84"/>
      <c r="I9" s="84"/>
      <c r="J9" s="84"/>
      <c r="K9" s="170"/>
      <c r="L9" s="84"/>
      <c r="M9" s="84"/>
      <c r="O9" s="84"/>
      <c r="Q9" s="84"/>
    </row>
    <row r="10" spans="1:17" ht="15">
      <c r="A10" s="84"/>
      <c r="B10" s="97"/>
      <c r="C10" s="84"/>
      <c r="D10" s="84"/>
      <c r="E10" s="85"/>
      <c r="F10" s="92"/>
      <c r="G10" s="92"/>
      <c r="H10" s="92"/>
      <c r="I10" s="84"/>
      <c r="J10" s="84"/>
      <c r="K10" s="170"/>
      <c r="L10" s="84"/>
      <c r="M10" s="84"/>
      <c r="O10" s="84"/>
      <c r="Q10" s="84"/>
    </row>
    <row r="11" spans="1:17" ht="15">
      <c r="A11" s="84"/>
      <c r="B11" s="83"/>
      <c r="C11" s="84"/>
      <c r="D11" s="84"/>
      <c r="E11" s="99"/>
      <c r="F11" s="100"/>
      <c r="G11" s="100"/>
      <c r="H11" s="100"/>
      <c r="I11" s="142" t="s">
        <v>38</v>
      </c>
      <c r="J11" s="83"/>
      <c r="K11" s="173"/>
      <c r="L11" s="83"/>
      <c r="M11" s="100" t="s">
        <v>18</v>
      </c>
      <c r="N11" s="143"/>
      <c r="O11" s="100"/>
      <c r="P11" s="143"/>
      <c r="Q11" s="100"/>
    </row>
    <row r="12" spans="1:17" ht="15">
      <c r="A12" s="84"/>
      <c r="B12" s="83"/>
      <c r="C12" s="84"/>
      <c r="D12" s="84"/>
      <c r="E12" s="99" t="s">
        <v>37</v>
      </c>
      <c r="F12" s="100"/>
      <c r="G12" s="100" t="s">
        <v>36</v>
      </c>
      <c r="H12" s="100"/>
      <c r="I12" s="100" t="s">
        <v>39</v>
      </c>
      <c r="J12" s="83"/>
      <c r="K12" s="173" t="s">
        <v>117</v>
      </c>
      <c r="L12" s="83"/>
      <c r="M12" s="100" t="s">
        <v>41</v>
      </c>
      <c r="N12" s="143"/>
      <c r="O12" s="100" t="s">
        <v>20</v>
      </c>
      <c r="P12" s="143"/>
      <c r="Q12" s="100"/>
    </row>
    <row r="13" spans="1:17" s="110" customFormat="1" ht="15.75" customHeight="1">
      <c r="A13" s="84"/>
      <c r="B13" s="84"/>
      <c r="C13" s="84"/>
      <c r="D13" s="84"/>
      <c r="E13" s="129" t="s">
        <v>19</v>
      </c>
      <c r="F13" s="100"/>
      <c r="G13" s="100" t="s">
        <v>40</v>
      </c>
      <c r="H13" s="100"/>
      <c r="I13" s="100" t="s">
        <v>18</v>
      </c>
      <c r="J13" s="83"/>
      <c r="K13" s="173" t="s">
        <v>118</v>
      </c>
      <c r="L13" s="83"/>
      <c r="M13" s="100" t="s">
        <v>42</v>
      </c>
      <c r="N13" s="143"/>
      <c r="O13" s="100" t="s">
        <v>21</v>
      </c>
      <c r="P13" s="143"/>
      <c r="Q13" s="100" t="s">
        <v>22</v>
      </c>
    </row>
    <row r="14" spans="1:17" ht="15">
      <c r="A14" s="84"/>
      <c r="B14" s="84"/>
      <c r="C14" s="84"/>
      <c r="D14" s="84"/>
      <c r="E14" s="129" t="s">
        <v>17</v>
      </c>
      <c r="F14" s="129"/>
      <c r="G14" s="129" t="s">
        <v>17</v>
      </c>
      <c r="H14" s="129"/>
      <c r="I14" s="129" t="s">
        <v>17</v>
      </c>
      <c r="J14" s="84"/>
      <c r="K14" s="174" t="s">
        <v>17</v>
      </c>
      <c r="L14" s="84"/>
      <c r="M14" s="129" t="s">
        <v>17</v>
      </c>
      <c r="N14" s="94"/>
      <c r="O14" s="129" t="s">
        <v>17</v>
      </c>
      <c r="P14" s="94"/>
      <c r="Q14" s="129" t="s">
        <v>17</v>
      </c>
    </row>
    <row r="15" spans="1:17" ht="15">
      <c r="A15" s="84"/>
      <c r="B15" s="84"/>
      <c r="C15" s="84"/>
      <c r="D15" s="84"/>
      <c r="E15" s="129" t="s">
        <v>24</v>
      </c>
      <c r="F15" s="129"/>
      <c r="G15" s="129" t="s">
        <v>24</v>
      </c>
      <c r="H15" s="129"/>
      <c r="I15" s="129" t="s">
        <v>24</v>
      </c>
      <c r="J15" s="84"/>
      <c r="K15" s="129" t="s">
        <v>24</v>
      </c>
      <c r="L15" s="84"/>
      <c r="M15" s="129" t="s">
        <v>24</v>
      </c>
      <c r="N15" s="94"/>
      <c r="O15" s="129" t="s">
        <v>24</v>
      </c>
      <c r="P15" s="94"/>
      <c r="Q15" s="129" t="s">
        <v>24</v>
      </c>
    </row>
    <row r="16" spans="1:17" ht="15">
      <c r="A16" s="84"/>
      <c r="B16" s="84"/>
      <c r="C16" s="84"/>
      <c r="D16" s="84"/>
      <c r="E16" s="144"/>
      <c r="F16" s="129"/>
      <c r="G16" s="144"/>
      <c r="H16" s="129"/>
      <c r="I16" s="144"/>
      <c r="J16" s="84"/>
      <c r="K16" s="175"/>
      <c r="L16" s="84"/>
      <c r="M16" s="144"/>
      <c r="N16" s="94"/>
      <c r="O16" s="144"/>
      <c r="P16" s="94"/>
      <c r="Q16" s="144"/>
    </row>
    <row r="17" spans="1:17" ht="15">
      <c r="A17" s="84"/>
      <c r="B17" s="131"/>
      <c r="C17" s="84"/>
      <c r="D17" s="84"/>
      <c r="E17" s="85"/>
      <c r="F17" s="92"/>
      <c r="G17" s="92"/>
      <c r="H17" s="92"/>
      <c r="I17" s="84"/>
      <c r="J17" s="84"/>
      <c r="K17" s="170"/>
      <c r="L17" s="84"/>
      <c r="M17" s="84"/>
      <c r="O17" s="84"/>
      <c r="Q17" s="84"/>
    </row>
    <row r="18" spans="1:17" ht="15">
      <c r="A18" s="84"/>
      <c r="B18" s="96" t="s">
        <v>66</v>
      </c>
      <c r="C18" s="92"/>
      <c r="D18" s="92"/>
      <c r="E18" s="95">
        <v>141066</v>
      </c>
      <c r="F18" s="92"/>
      <c r="G18" s="92">
        <v>32</v>
      </c>
      <c r="H18" s="92"/>
      <c r="I18" s="95">
        <v>62413</v>
      </c>
      <c r="J18" s="84"/>
      <c r="K18" s="170">
        <v>0</v>
      </c>
      <c r="L18" s="84"/>
      <c r="M18" s="95">
        <v>18511</v>
      </c>
      <c r="O18" s="95">
        <v>99880</v>
      </c>
      <c r="Q18" s="95">
        <f>SUM(E18:O18)</f>
        <v>321902</v>
      </c>
    </row>
    <row r="19" spans="2:17" ht="15">
      <c r="B19" s="130"/>
      <c r="C19" s="92"/>
      <c r="D19" s="92"/>
      <c r="E19" s="95"/>
      <c r="F19" s="92"/>
      <c r="G19" s="92"/>
      <c r="H19" s="92"/>
      <c r="I19" s="95"/>
      <c r="J19" s="84"/>
      <c r="K19" s="170"/>
      <c r="L19" s="84"/>
      <c r="M19" s="95"/>
      <c r="O19" s="95"/>
      <c r="Q19" s="95"/>
    </row>
    <row r="20" spans="2:17" ht="15">
      <c r="B20" s="130" t="s">
        <v>34</v>
      </c>
      <c r="C20" s="92"/>
      <c r="D20" s="92"/>
      <c r="E20" s="95"/>
      <c r="F20" s="92"/>
      <c r="G20" s="92"/>
      <c r="H20" s="92"/>
      <c r="I20" s="95"/>
      <c r="J20" s="84"/>
      <c r="K20" s="170"/>
      <c r="L20" s="84"/>
      <c r="M20" s="95"/>
      <c r="O20" s="95"/>
      <c r="Q20" s="95"/>
    </row>
    <row r="21" spans="2:17" ht="15">
      <c r="B21" s="130" t="s">
        <v>35</v>
      </c>
      <c r="C21" s="92"/>
      <c r="D21" s="92"/>
      <c r="E21" s="95">
        <v>728</v>
      </c>
      <c r="F21" s="92"/>
      <c r="G21" s="95">
        <v>22</v>
      </c>
      <c r="H21" s="92"/>
      <c r="I21" s="95">
        <v>0</v>
      </c>
      <c r="J21" s="84"/>
      <c r="K21" s="170">
        <v>0</v>
      </c>
      <c r="L21" s="84"/>
      <c r="M21" s="95">
        <v>0</v>
      </c>
      <c r="O21" s="126">
        <v>0</v>
      </c>
      <c r="Q21" s="126">
        <f>SUM(E21:O21)</f>
        <v>750</v>
      </c>
    </row>
    <row r="22" spans="2:17" ht="15">
      <c r="B22" s="130"/>
      <c r="C22" s="92"/>
      <c r="D22" s="92"/>
      <c r="E22" s="95"/>
      <c r="F22" s="92"/>
      <c r="G22" s="95"/>
      <c r="H22" s="92"/>
      <c r="I22" s="95"/>
      <c r="J22" s="84"/>
      <c r="K22" s="170"/>
      <c r="L22" s="84"/>
      <c r="M22" s="95"/>
      <c r="O22" s="126"/>
      <c r="Q22" s="126"/>
    </row>
    <row r="23" spans="2:17" ht="15">
      <c r="B23" s="130" t="s">
        <v>112</v>
      </c>
      <c r="C23" s="92"/>
      <c r="D23" s="92"/>
      <c r="E23" s="95">
        <v>0</v>
      </c>
      <c r="F23" s="92"/>
      <c r="G23" s="95">
        <v>0</v>
      </c>
      <c r="H23" s="92"/>
      <c r="I23" s="95">
        <v>0</v>
      </c>
      <c r="J23" s="84"/>
      <c r="K23" s="170">
        <v>0</v>
      </c>
      <c r="L23" s="84"/>
      <c r="M23" s="95">
        <v>-29</v>
      </c>
      <c r="O23" s="126">
        <v>0</v>
      </c>
      <c r="Q23" s="126">
        <f>SUM(E23:O23)</f>
        <v>-29</v>
      </c>
    </row>
    <row r="24" spans="2:17" ht="15">
      <c r="B24" s="130"/>
      <c r="C24" s="92"/>
      <c r="D24" s="92"/>
      <c r="E24" s="95"/>
      <c r="F24" s="92"/>
      <c r="G24" s="95"/>
      <c r="H24" s="92"/>
      <c r="I24" s="95"/>
      <c r="J24" s="84"/>
      <c r="K24" s="170"/>
      <c r="L24" s="84"/>
      <c r="M24" s="95"/>
      <c r="O24" s="126"/>
      <c r="Q24" s="126"/>
    </row>
    <row r="25" spans="2:17" ht="15">
      <c r="B25" s="130" t="s">
        <v>113</v>
      </c>
      <c r="C25" s="92"/>
      <c r="D25" s="92"/>
      <c r="E25" s="95">
        <v>0</v>
      </c>
      <c r="F25" s="92"/>
      <c r="G25" s="172">
        <v>0</v>
      </c>
      <c r="H25" s="92"/>
      <c r="I25" s="95">
        <v>0</v>
      </c>
      <c r="J25" s="84"/>
      <c r="K25" s="170">
        <v>0</v>
      </c>
      <c r="L25" s="84"/>
      <c r="M25" s="95">
        <v>0</v>
      </c>
      <c r="O25" s="126">
        <f>'Income Statement'!L33</f>
        <v>40343</v>
      </c>
      <c r="Q25" s="126">
        <f>SUM(E25:O25)</f>
        <v>40343</v>
      </c>
    </row>
    <row r="26" spans="2:17" ht="15">
      <c r="B26" s="130"/>
      <c r="C26" s="92"/>
      <c r="D26" s="92"/>
      <c r="E26" s="95"/>
      <c r="F26" s="92"/>
      <c r="G26" s="92"/>
      <c r="H26" s="92"/>
      <c r="I26" s="126"/>
      <c r="J26" s="84"/>
      <c r="K26" s="170"/>
      <c r="L26" s="84"/>
      <c r="M26" s="126"/>
      <c r="O26" s="126"/>
      <c r="Q26" s="126"/>
    </row>
    <row r="27" spans="2:17" ht="15">
      <c r="B27" s="130" t="s">
        <v>80</v>
      </c>
      <c r="C27" s="92"/>
      <c r="D27" s="92"/>
      <c r="E27" s="127">
        <v>0</v>
      </c>
      <c r="F27" s="146"/>
      <c r="G27" s="147">
        <v>0</v>
      </c>
      <c r="H27" s="146"/>
      <c r="I27" s="127">
        <v>0</v>
      </c>
      <c r="J27" s="148"/>
      <c r="K27" s="176">
        <v>0</v>
      </c>
      <c r="L27" s="148"/>
      <c r="M27" s="126">
        <v>0</v>
      </c>
      <c r="O27" s="95">
        <v>-7073</v>
      </c>
      <c r="Q27" s="126">
        <f>SUM(E27:O27)</f>
        <v>-7073</v>
      </c>
    </row>
    <row r="28" spans="2:17" ht="15">
      <c r="B28" s="92"/>
      <c r="C28" s="92"/>
      <c r="D28" s="92"/>
      <c r="E28" s="95"/>
      <c r="F28" s="102"/>
      <c r="G28" s="102"/>
      <c r="H28" s="102"/>
      <c r="I28" s="127"/>
      <c r="J28" s="84"/>
      <c r="K28" s="170"/>
      <c r="L28" s="84"/>
      <c r="M28" s="127"/>
      <c r="N28" s="103"/>
      <c r="O28" s="127"/>
      <c r="Q28" s="95"/>
    </row>
    <row r="29" spans="2:17" ht="15.75" thickBot="1">
      <c r="B29" s="96" t="s">
        <v>108</v>
      </c>
      <c r="C29" s="92"/>
      <c r="D29" s="92"/>
      <c r="E29" s="132">
        <f>SUM(E18:E28)</f>
        <v>141794</v>
      </c>
      <c r="F29" s="102"/>
      <c r="G29" s="132">
        <f>SUM(G18:G28)</f>
        <v>54</v>
      </c>
      <c r="H29" s="102"/>
      <c r="I29" s="132">
        <f>SUM(I18:I28)</f>
        <v>62413</v>
      </c>
      <c r="J29" s="84"/>
      <c r="K29" s="178">
        <f>SUM(K18:K27)</f>
        <v>0</v>
      </c>
      <c r="L29" s="84"/>
      <c r="M29" s="132">
        <f>SUM(M18:M28)</f>
        <v>18482</v>
      </c>
      <c r="N29" s="103"/>
      <c r="O29" s="132">
        <f>SUM(O18:O28)</f>
        <v>133150</v>
      </c>
      <c r="Q29" s="132">
        <f>SUM(Q18:Q27)</f>
        <v>355893</v>
      </c>
    </row>
    <row r="30" ht="13.5" thickTop="1"/>
    <row r="31" spans="1:17" ht="15">
      <c r="A31" s="84"/>
      <c r="B31" s="92"/>
      <c r="C31" s="92"/>
      <c r="D31" s="92"/>
      <c r="E31" s="95"/>
      <c r="F31" s="92"/>
      <c r="G31" s="92"/>
      <c r="H31" s="92"/>
      <c r="I31" s="109"/>
      <c r="J31" s="84"/>
      <c r="K31" s="170"/>
      <c r="L31" s="84"/>
      <c r="M31" s="109"/>
      <c r="O31" s="109"/>
      <c r="Q31" s="109"/>
    </row>
    <row r="32" spans="1:17" ht="15">
      <c r="A32" s="84"/>
      <c r="B32" s="96" t="s">
        <v>81</v>
      </c>
      <c r="C32" s="92"/>
      <c r="D32" s="92"/>
      <c r="E32" s="95">
        <v>141794</v>
      </c>
      <c r="F32" s="95">
        <f aca="true" t="shared" si="0" ref="F32:P32">F29</f>
        <v>0</v>
      </c>
      <c r="G32" s="95">
        <v>54</v>
      </c>
      <c r="H32" s="95">
        <f t="shared" si="0"/>
        <v>0</v>
      </c>
      <c r="I32" s="95">
        <f t="shared" si="0"/>
        <v>62413</v>
      </c>
      <c r="J32" s="95">
        <f t="shared" si="0"/>
        <v>0</v>
      </c>
      <c r="K32" s="172">
        <v>0</v>
      </c>
      <c r="L32" s="95"/>
      <c r="M32" s="95">
        <v>18482</v>
      </c>
      <c r="N32" s="95"/>
      <c r="O32" s="95">
        <v>133150</v>
      </c>
      <c r="P32" s="95">
        <f t="shared" si="0"/>
        <v>0</v>
      </c>
      <c r="Q32" s="95">
        <f>SUM(E32:P32)</f>
        <v>355893</v>
      </c>
    </row>
    <row r="33" spans="1:17" ht="15">
      <c r="A33" s="84"/>
      <c r="B33" s="130"/>
      <c r="C33" s="92"/>
      <c r="D33" s="92"/>
      <c r="E33" s="95"/>
      <c r="F33" s="92"/>
      <c r="G33" s="92"/>
      <c r="H33" s="92"/>
      <c r="I33" s="95"/>
      <c r="J33" s="84"/>
      <c r="K33" s="170"/>
      <c r="L33" s="84"/>
      <c r="M33" s="95"/>
      <c r="O33" s="95"/>
      <c r="Q33" s="95"/>
    </row>
    <row r="34" spans="1:17" ht="15">
      <c r="A34" s="84"/>
      <c r="B34" s="130" t="s">
        <v>34</v>
      </c>
      <c r="C34" s="92"/>
      <c r="D34" s="92"/>
      <c r="E34" s="95"/>
      <c r="F34" s="92"/>
      <c r="G34" s="92"/>
      <c r="H34" s="92"/>
      <c r="I34" s="95"/>
      <c r="J34" s="84"/>
      <c r="K34" s="170"/>
      <c r="L34" s="84"/>
      <c r="M34" s="95"/>
      <c r="O34" s="95"/>
      <c r="Q34" s="95"/>
    </row>
    <row r="35" spans="1:17" ht="15">
      <c r="A35" s="84"/>
      <c r="B35" s="130" t="s">
        <v>35</v>
      </c>
      <c r="C35" s="92"/>
      <c r="D35" s="92"/>
      <c r="E35" s="95">
        <v>66</v>
      </c>
      <c r="F35" s="92"/>
      <c r="G35" s="95">
        <v>2</v>
      </c>
      <c r="H35" s="92"/>
      <c r="I35" s="95">
        <v>0</v>
      </c>
      <c r="J35" s="84"/>
      <c r="K35" s="170">
        <v>0</v>
      </c>
      <c r="L35" s="84"/>
      <c r="M35" s="95">
        <v>0</v>
      </c>
      <c r="O35" s="126">
        <v>0</v>
      </c>
      <c r="Q35" s="126">
        <f>SUM(E35:O35)</f>
        <v>68</v>
      </c>
    </row>
    <row r="36" spans="1:17" ht="15">
      <c r="A36" s="84"/>
      <c r="B36" s="130"/>
      <c r="C36" s="92"/>
      <c r="D36" s="92"/>
      <c r="E36" s="95"/>
      <c r="F36" s="92"/>
      <c r="G36" s="95"/>
      <c r="H36" s="92"/>
      <c r="I36" s="95"/>
      <c r="J36" s="84"/>
      <c r="K36" s="170"/>
      <c r="L36" s="84"/>
      <c r="M36" s="95"/>
      <c r="O36" s="126"/>
      <c r="Q36" s="126"/>
    </row>
    <row r="37" spans="1:17" ht="15">
      <c r="A37" s="84"/>
      <c r="B37" s="130" t="s">
        <v>112</v>
      </c>
      <c r="C37" s="92"/>
      <c r="D37" s="92"/>
      <c r="E37" s="95">
        <v>12689</v>
      </c>
      <c r="F37" s="92"/>
      <c r="G37" s="95">
        <v>53292</v>
      </c>
      <c r="H37" s="92"/>
      <c r="I37" s="95">
        <v>0</v>
      </c>
      <c r="J37" s="84"/>
      <c r="K37" s="170">
        <v>0</v>
      </c>
      <c r="L37" s="84"/>
      <c r="M37" s="95">
        <v>0</v>
      </c>
      <c r="O37" s="126">
        <v>0</v>
      </c>
      <c r="Q37" s="126">
        <f>SUM(E37:O37)</f>
        <v>65981</v>
      </c>
    </row>
    <row r="38" spans="1:17" ht="15">
      <c r="A38" s="84"/>
      <c r="B38" s="130"/>
      <c r="C38" s="92"/>
      <c r="D38" s="92"/>
      <c r="E38" s="95"/>
      <c r="F38" s="92"/>
      <c r="G38" s="95"/>
      <c r="H38" s="92"/>
      <c r="I38" s="95"/>
      <c r="J38" s="84"/>
      <c r="K38" s="170"/>
      <c r="L38" s="84"/>
      <c r="M38" s="95"/>
      <c r="O38" s="126"/>
      <c r="Q38" s="126"/>
    </row>
    <row r="39" spans="1:17" ht="15">
      <c r="A39" s="84"/>
      <c r="B39" s="130" t="s">
        <v>120</v>
      </c>
      <c r="C39" s="92"/>
      <c r="D39" s="92"/>
      <c r="E39" s="95">
        <v>0</v>
      </c>
      <c r="F39" s="92"/>
      <c r="G39" s="95">
        <v>0</v>
      </c>
      <c r="H39" s="92"/>
      <c r="I39" s="95">
        <v>0</v>
      </c>
      <c r="J39" s="84"/>
      <c r="K39" s="66">
        <v>-57</v>
      </c>
      <c r="L39" s="65"/>
      <c r="M39" s="79">
        <v>0</v>
      </c>
      <c r="N39" s="179"/>
      <c r="O39" s="167">
        <v>0</v>
      </c>
      <c r="P39" s="179"/>
      <c r="Q39" s="167">
        <f>SUM(E39:O39)</f>
        <v>-57</v>
      </c>
    </row>
    <row r="40" spans="1:17" ht="15">
      <c r="A40" s="84"/>
      <c r="B40" s="130"/>
      <c r="C40" s="92"/>
      <c r="D40" s="92"/>
      <c r="E40" s="95"/>
      <c r="F40" s="92"/>
      <c r="G40" s="95"/>
      <c r="H40" s="92"/>
      <c r="I40" s="95"/>
      <c r="J40" s="84"/>
      <c r="K40" s="170"/>
      <c r="L40" s="84"/>
      <c r="M40" s="95"/>
      <c r="O40" s="126"/>
      <c r="Q40" s="126"/>
    </row>
    <row r="41" spans="1:17" ht="15">
      <c r="A41" s="84"/>
      <c r="B41" s="130" t="s">
        <v>113</v>
      </c>
      <c r="C41" s="92"/>
      <c r="D41" s="92"/>
      <c r="E41" s="95">
        <v>0</v>
      </c>
      <c r="F41" s="92"/>
      <c r="G41" s="95">
        <v>0</v>
      </c>
      <c r="H41" s="84"/>
      <c r="I41" s="95">
        <v>0</v>
      </c>
      <c r="J41" s="84"/>
      <c r="K41" s="170">
        <v>0</v>
      </c>
      <c r="L41" s="84"/>
      <c r="M41" s="95">
        <v>0</v>
      </c>
      <c r="O41" s="126">
        <f>'Income Statement'!J33</f>
        <v>36626</v>
      </c>
      <c r="Q41" s="126">
        <f>SUM(E41:O41)</f>
        <v>36626</v>
      </c>
    </row>
    <row r="42" spans="1:17" ht="15">
      <c r="A42" s="84"/>
      <c r="B42" s="130"/>
      <c r="C42" s="92"/>
      <c r="D42" s="92"/>
      <c r="E42" s="95"/>
      <c r="F42" s="92"/>
      <c r="G42" s="92"/>
      <c r="H42" s="92"/>
      <c r="I42" s="126"/>
      <c r="J42" s="84"/>
      <c r="K42" s="170"/>
      <c r="L42" s="84"/>
      <c r="M42" s="126"/>
      <c r="O42" s="126"/>
      <c r="Q42" s="126"/>
    </row>
    <row r="43" spans="1:17" ht="15">
      <c r="A43" s="84"/>
      <c r="B43" s="130" t="s">
        <v>59</v>
      </c>
      <c r="C43" s="92"/>
      <c r="D43" s="92"/>
      <c r="E43" s="127">
        <v>0</v>
      </c>
      <c r="F43" s="146"/>
      <c r="G43" s="147">
        <v>0</v>
      </c>
      <c r="H43" s="146"/>
      <c r="I43" s="127">
        <v>0</v>
      </c>
      <c r="J43" s="148"/>
      <c r="K43" s="176">
        <v>0</v>
      </c>
      <c r="L43" s="148"/>
      <c r="M43" s="126">
        <v>0</v>
      </c>
      <c r="O43" s="126">
        <v>-14186</v>
      </c>
      <c r="Q43" s="126">
        <f>SUM(E43:O43)</f>
        <v>-14186</v>
      </c>
    </row>
    <row r="44" spans="1:17" ht="15">
      <c r="A44" s="84"/>
      <c r="B44" s="92"/>
      <c r="C44" s="92"/>
      <c r="D44" s="92"/>
      <c r="E44" s="95"/>
      <c r="F44" s="102"/>
      <c r="G44" s="102"/>
      <c r="H44" s="102"/>
      <c r="I44" s="127"/>
      <c r="J44" s="84"/>
      <c r="K44" s="170"/>
      <c r="L44" s="84"/>
      <c r="M44" s="127"/>
      <c r="N44" s="103"/>
      <c r="O44" s="127"/>
      <c r="Q44" s="95"/>
    </row>
    <row r="45" spans="1:17" ht="15.75" thickBot="1">
      <c r="A45" s="84"/>
      <c r="B45" s="96" t="s">
        <v>109</v>
      </c>
      <c r="C45" s="92"/>
      <c r="D45" s="92"/>
      <c r="E45" s="132">
        <f>SUM(E32:E44)</f>
        <v>154549</v>
      </c>
      <c r="F45" s="102"/>
      <c r="G45" s="132">
        <f>SUM(G32:G44)</f>
        <v>53348</v>
      </c>
      <c r="H45" s="102"/>
      <c r="I45" s="132">
        <f>SUM(I32:I44)</f>
        <v>62413</v>
      </c>
      <c r="J45" s="84"/>
      <c r="K45" s="132">
        <f>SUM(K32:K43)</f>
        <v>-57</v>
      </c>
      <c r="L45" s="84"/>
      <c r="M45" s="132">
        <f>SUM(M32:M44)</f>
        <v>18482</v>
      </c>
      <c r="N45" s="103"/>
      <c r="O45" s="132">
        <f>SUM(O32:O44)</f>
        <v>155590</v>
      </c>
      <c r="Q45" s="132">
        <f>SUM(Q32:Q43)</f>
        <v>444325</v>
      </c>
    </row>
    <row r="46" spans="1:17" ht="15.75" thickTop="1">
      <c r="A46" s="84"/>
      <c r="B46" s="92"/>
      <c r="C46" s="92"/>
      <c r="D46" s="92"/>
      <c r="E46" s="95"/>
      <c r="F46" s="92"/>
      <c r="G46" s="92"/>
      <c r="H46" s="92"/>
      <c r="I46" s="109"/>
      <c r="J46" s="84"/>
      <c r="K46" s="170"/>
      <c r="L46" s="84"/>
      <c r="M46" s="109"/>
      <c r="O46" s="109"/>
      <c r="Q46" s="109"/>
    </row>
    <row r="47" spans="1:17" ht="15">
      <c r="A47" s="84"/>
      <c r="B47" s="145"/>
      <c r="C47" s="92"/>
      <c r="D47" s="92"/>
      <c r="E47" s="95"/>
      <c r="F47" s="92"/>
      <c r="G47" s="92"/>
      <c r="H47" s="92"/>
      <c r="I47" s="109"/>
      <c r="J47" s="84"/>
      <c r="K47" s="170"/>
      <c r="L47" s="84"/>
      <c r="M47" s="109"/>
      <c r="O47" s="109"/>
      <c r="Q47" s="109"/>
    </row>
    <row r="48" spans="1:17" ht="15">
      <c r="A48" s="84"/>
      <c r="B48" s="92"/>
      <c r="C48" s="92"/>
      <c r="D48" s="92"/>
      <c r="E48" s="95"/>
      <c r="F48" s="92"/>
      <c r="G48" s="92"/>
      <c r="H48" s="92"/>
      <c r="I48" s="109"/>
      <c r="J48" s="84"/>
      <c r="K48" s="170"/>
      <c r="L48" s="84"/>
      <c r="M48" s="109"/>
      <c r="O48" s="109"/>
      <c r="Q48" s="109"/>
    </row>
    <row r="49" spans="1:17" ht="15">
      <c r="A49" s="84"/>
      <c r="B49" s="92"/>
      <c r="C49" s="92"/>
      <c r="D49" s="92"/>
      <c r="E49" s="95"/>
      <c r="F49" s="92"/>
      <c r="G49" s="92"/>
      <c r="H49" s="92"/>
      <c r="I49" s="109"/>
      <c r="J49" s="84"/>
      <c r="K49" s="170"/>
      <c r="L49" s="84"/>
      <c r="M49" s="109"/>
      <c r="O49" s="109"/>
      <c r="Q49" s="109"/>
    </row>
    <row r="50" spans="2:5" ht="14.25">
      <c r="B50" s="96" t="s">
        <v>45</v>
      </c>
      <c r="D50" s="110"/>
      <c r="E50" s="111"/>
    </row>
    <row r="51" ht="13.5" customHeight="1">
      <c r="B51" s="96" t="s">
        <v>79</v>
      </c>
    </row>
    <row r="52" spans="2:9" ht="15.75">
      <c r="B52" s="112"/>
      <c r="C52" s="113"/>
      <c r="I52" s="149" t="s">
        <v>43</v>
      </c>
    </row>
    <row r="53" spans="2:17" ht="15.75">
      <c r="B53" s="113"/>
      <c r="C53" s="113"/>
      <c r="I53" s="114"/>
      <c r="M53" s="114"/>
      <c r="O53" s="114"/>
      <c r="Q53" s="114"/>
    </row>
    <row r="54" spans="2:3" ht="15.75">
      <c r="B54" s="115"/>
      <c r="C54" s="113"/>
    </row>
    <row r="55" spans="2:17" ht="15.75">
      <c r="B55" s="113"/>
      <c r="C55" s="113"/>
      <c r="D55" s="116"/>
      <c r="E55" s="117"/>
      <c r="I55" s="116"/>
      <c r="M55" s="116"/>
      <c r="O55" s="116"/>
      <c r="Q55" s="116"/>
    </row>
    <row r="56" spans="2:17" ht="15.75">
      <c r="B56" s="113"/>
      <c r="C56" s="113"/>
      <c r="I56" s="116"/>
      <c r="M56" s="116"/>
      <c r="O56" s="116"/>
      <c r="Q56" s="116"/>
    </row>
    <row r="57" spans="2:3" ht="15.75">
      <c r="B57" s="113"/>
      <c r="C57" s="113"/>
    </row>
    <row r="58" spans="2:3" ht="15.75">
      <c r="B58" s="112"/>
      <c r="C58" s="113"/>
    </row>
    <row r="59" spans="1:17" ht="15.75">
      <c r="A59" s="113"/>
      <c r="B59" s="113"/>
      <c r="C59" s="113"/>
      <c r="I59" s="116"/>
      <c r="M59" s="116"/>
      <c r="O59" s="116"/>
      <c r="Q59" s="116"/>
    </row>
    <row r="60" spans="2:17" ht="15.75">
      <c r="B60" s="113"/>
      <c r="C60" s="113"/>
      <c r="I60" s="116"/>
      <c r="M60" s="116"/>
      <c r="O60" s="116"/>
      <c r="Q60" s="116"/>
    </row>
    <row r="61" spans="1:5" ht="15.75">
      <c r="A61" s="113"/>
      <c r="B61" s="113"/>
      <c r="C61" s="113"/>
      <c r="D61" s="113"/>
      <c r="E61" s="118"/>
    </row>
    <row r="62" spans="1:8" ht="15.75">
      <c r="A62" s="113"/>
      <c r="B62" s="113"/>
      <c r="C62" s="113"/>
      <c r="D62" s="113"/>
      <c r="E62" s="118"/>
      <c r="F62" s="113"/>
      <c r="G62" s="113"/>
      <c r="H62" s="113"/>
    </row>
    <row r="63" spans="1:8" ht="15.75">
      <c r="A63" s="113"/>
      <c r="B63" s="112"/>
      <c r="C63" s="113"/>
      <c r="D63" s="113"/>
      <c r="E63" s="118"/>
      <c r="F63" s="113"/>
      <c r="G63" s="113"/>
      <c r="H63" s="113"/>
    </row>
    <row r="64" spans="1:17" ht="15.75">
      <c r="A64" s="113"/>
      <c r="B64" s="113"/>
      <c r="C64" s="113"/>
      <c r="D64" s="113"/>
      <c r="E64" s="118"/>
      <c r="F64" s="113"/>
      <c r="G64" s="113"/>
      <c r="H64" s="113"/>
      <c r="I64" s="119"/>
      <c r="M64" s="119"/>
      <c r="O64" s="119"/>
      <c r="Q64" s="119"/>
    </row>
    <row r="65" spans="1:17" ht="15.75">
      <c r="A65" s="113"/>
      <c r="B65" s="113"/>
      <c r="C65" s="113"/>
      <c r="D65" s="113"/>
      <c r="E65" s="118"/>
      <c r="F65" s="120"/>
      <c r="G65" s="120"/>
      <c r="H65" s="120"/>
      <c r="I65" s="120"/>
      <c r="M65" s="120"/>
      <c r="O65" s="120"/>
      <c r="Q65" s="120"/>
    </row>
    <row r="66" spans="1:17" ht="15.75">
      <c r="A66" s="113"/>
      <c r="B66" s="113"/>
      <c r="C66" s="113"/>
      <c r="D66" s="113"/>
      <c r="E66" s="118"/>
      <c r="F66" s="121"/>
      <c r="G66" s="121"/>
      <c r="H66" s="121"/>
      <c r="I66" s="121"/>
      <c r="M66" s="121"/>
      <c r="O66" s="121"/>
      <c r="Q66" s="121"/>
    </row>
    <row r="67" spans="1:5" ht="15.75">
      <c r="A67" s="113"/>
      <c r="B67" s="113"/>
      <c r="C67" s="113"/>
      <c r="D67" s="113"/>
      <c r="E67" s="118"/>
    </row>
    <row r="68" spans="1:5" ht="15.75">
      <c r="A68" s="113"/>
      <c r="B68" s="112"/>
      <c r="C68" s="113"/>
      <c r="D68" s="113"/>
      <c r="E68" s="118"/>
    </row>
    <row r="69" spans="1:17" ht="15.75">
      <c r="A69" s="113"/>
      <c r="B69" s="113"/>
      <c r="C69" s="113"/>
      <c r="D69" s="113"/>
      <c r="E69" s="118"/>
      <c r="F69" s="122"/>
      <c r="G69" s="122"/>
      <c r="H69" s="122"/>
      <c r="I69" s="122"/>
      <c r="M69" s="122"/>
      <c r="O69" s="122"/>
      <c r="Q69" s="122"/>
    </row>
    <row r="70" spans="1:17" ht="15.75">
      <c r="A70" s="113"/>
      <c r="B70" s="113"/>
      <c r="C70" s="113"/>
      <c r="D70" s="113"/>
      <c r="E70" s="118"/>
      <c r="F70" s="123"/>
      <c r="G70" s="123"/>
      <c r="H70" s="123"/>
      <c r="I70" s="123"/>
      <c r="M70" s="123"/>
      <c r="O70" s="123"/>
      <c r="Q70" s="123"/>
    </row>
    <row r="71" spans="1:17" ht="15.75">
      <c r="A71" s="113"/>
      <c r="B71" s="113"/>
      <c r="C71" s="113"/>
      <c r="D71" s="113"/>
      <c r="E71" s="118"/>
      <c r="F71" s="123"/>
      <c r="G71" s="123"/>
      <c r="H71" s="123"/>
      <c r="I71" s="123"/>
      <c r="M71" s="123"/>
      <c r="O71" s="123"/>
      <c r="Q71" s="123"/>
    </row>
    <row r="72" spans="1:17" ht="15.75">
      <c r="A72" s="113"/>
      <c r="B72" s="113"/>
      <c r="C72" s="113"/>
      <c r="D72" s="113"/>
      <c r="E72" s="118"/>
      <c r="F72" s="124"/>
      <c r="G72" s="124"/>
      <c r="H72" s="124"/>
      <c r="I72" s="120"/>
      <c r="M72" s="120"/>
      <c r="O72" s="120"/>
      <c r="Q72" s="120"/>
    </row>
    <row r="73" spans="1:17" ht="15.75">
      <c r="A73" s="113"/>
      <c r="B73" s="113"/>
      <c r="C73" s="113"/>
      <c r="D73" s="113"/>
      <c r="E73" s="118"/>
      <c r="F73" s="124"/>
      <c r="G73" s="124"/>
      <c r="H73" s="124"/>
      <c r="I73" s="120"/>
      <c r="M73" s="120"/>
      <c r="O73" s="120"/>
      <c r="Q73" s="120"/>
    </row>
    <row r="74" spans="1:17" ht="15.75">
      <c r="A74" s="113"/>
      <c r="B74" s="113"/>
      <c r="C74" s="113"/>
      <c r="D74" s="113"/>
      <c r="E74" s="118"/>
      <c r="F74" s="125"/>
      <c r="G74" s="125"/>
      <c r="H74" s="125"/>
      <c r="I74" s="125"/>
      <c r="M74" s="125"/>
      <c r="O74" s="125"/>
      <c r="Q74" s="125"/>
    </row>
    <row r="75" spans="1:5" ht="15.75">
      <c r="A75" s="113"/>
      <c r="B75" s="113"/>
      <c r="C75" s="113"/>
      <c r="D75" s="113"/>
      <c r="E75" s="118"/>
    </row>
    <row r="76" spans="1:5" ht="15.75">
      <c r="A76" s="113"/>
      <c r="B76" s="113"/>
      <c r="C76" s="113"/>
      <c r="D76" s="113"/>
      <c r="E76" s="118"/>
    </row>
    <row r="77" spans="1:5" ht="15.75">
      <c r="A77" s="113"/>
      <c r="B77" s="113"/>
      <c r="C77" s="113"/>
      <c r="D77" s="113"/>
      <c r="E77" s="118"/>
    </row>
    <row r="78" spans="1:5" ht="15.75">
      <c r="A78" s="113"/>
      <c r="B78" s="113"/>
      <c r="C78" s="113"/>
      <c r="D78" s="113"/>
      <c r="E78" s="118"/>
    </row>
    <row r="79" spans="1:5" ht="15.75">
      <c r="A79" s="113"/>
      <c r="B79" s="113"/>
      <c r="C79" s="113"/>
      <c r="D79" s="113"/>
      <c r="E79" s="118"/>
    </row>
  </sheetData>
  <sheetProtection password="CC02" sheet="1" objects="1" scenarios="1"/>
  <printOptions/>
  <pageMargins left="0.29" right="0.3" top="0.82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9"/>
  <sheetViews>
    <sheetView view="pageBreakPreview" zoomScaleNormal="70" zoomScaleSheetLayoutView="100" workbookViewId="0" topLeftCell="A47">
      <selection activeCell="F50" sqref="F50"/>
    </sheetView>
  </sheetViews>
  <sheetFormatPr defaultColWidth="9.33203125" defaultRowHeight="12.75"/>
  <cols>
    <col min="1" max="1" width="1.66796875" style="88" customWidth="1"/>
    <col min="2" max="2" width="8.5" style="88" customWidth="1"/>
    <col min="3" max="3" width="25.33203125" style="88" customWidth="1"/>
    <col min="4" max="4" width="11" style="88" customWidth="1"/>
    <col min="5" max="5" width="23.5" style="88" customWidth="1"/>
    <col min="6" max="6" width="14.66015625" style="88" customWidth="1"/>
    <col min="7" max="7" width="15.16015625" style="108" customWidth="1"/>
    <col min="8" max="8" width="2.5" style="88" customWidth="1"/>
    <col min="9" max="9" width="18.66015625" style="88" customWidth="1"/>
    <col min="10" max="11" width="9.33203125" style="88" customWidth="1"/>
    <col min="12" max="12" width="14.5" style="88" customWidth="1"/>
    <col min="13" max="16384" width="9.33203125" style="88" customWidth="1"/>
  </cols>
  <sheetData>
    <row r="1" spans="1:13" ht="15">
      <c r="A1" s="83" t="s">
        <v>52</v>
      </c>
      <c r="B1" s="84"/>
      <c r="C1" s="84"/>
      <c r="D1" s="84"/>
      <c r="E1" s="84"/>
      <c r="F1" s="84"/>
      <c r="G1" s="85"/>
      <c r="H1" s="84"/>
      <c r="I1" s="84"/>
      <c r="J1" s="84"/>
      <c r="K1" s="86"/>
      <c r="L1" s="87"/>
      <c r="M1" s="87"/>
    </row>
    <row r="2" spans="1:13" ht="15">
      <c r="A2" s="2" t="s">
        <v>25</v>
      </c>
      <c r="B2" s="84"/>
      <c r="C2" s="84"/>
      <c r="D2" s="84"/>
      <c r="E2" s="84"/>
      <c r="F2" s="84"/>
      <c r="G2" s="85"/>
      <c r="H2" s="84"/>
      <c r="I2" s="84"/>
      <c r="J2" s="84"/>
      <c r="K2" s="87"/>
      <c r="L2" s="87"/>
      <c r="M2" s="87"/>
    </row>
    <row r="3" spans="1:13" ht="15">
      <c r="A3" s="84"/>
      <c r="B3" s="84"/>
      <c r="C3" s="84"/>
      <c r="D3" s="84"/>
      <c r="E3" s="84"/>
      <c r="F3" s="84"/>
      <c r="G3" s="85"/>
      <c r="H3" s="84"/>
      <c r="I3" s="84"/>
      <c r="J3" s="84"/>
      <c r="K3" s="87"/>
      <c r="L3" s="87"/>
      <c r="M3" s="87"/>
    </row>
    <row r="4" spans="1:13" ht="15">
      <c r="A4" s="83" t="s">
        <v>50</v>
      </c>
      <c r="B4" s="84"/>
      <c r="C4" s="84"/>
      <c r="D4" s="84"/>
      <c r="E4" s="84"/>
      <c r="F4" s="84"/>
      <c r="G4" s="85"/>
      <c r="H4" s="84"/>
      <c r="I4" s="84"/>
      <c r="J4" s="84"/>
      <c r="K4" s="87"/>
      <c r="L4" s="87"/>
      <c r="M4" s="87"/>
    </row>
    <row r="5" spans="1:13" ht="15">
      <c r="A5" s="83" t="str">
        <f>'Changes in Equity'!A5</f>
        <v>For The Year Ended 30 June 2005</v>
      </c>
      <c r="B5" s="84"/>
      <c r="C5" s="84"/>
      <c r="D5" s="84"/>
      <c r="E5" s="84"/>
      <c r="F5" s="84"/>
      <c r="G5" s="85"/>
      <c r="H5" s="84"/>
      <c r="I5" s="84"/>
      <c r="J5" s="84"/>
      <c r="K5" s="87"/>
      <c r="L5" s="87"/>
      <c r="M5" s="87"/>
    </row>
    <row r="6" spans="1:16" ht="15">
      <c r="A6" s="89"/>
      <c r="B6" s="89"/>
      <c r="C6" s="89"/>
      <c r="D6" s="89"/>
      <c r="E6" s="89"/>
      <c r="F6" s="89"/>
      <c r="G6" s="90"/>
      <c r="H6" s="89"/>
      <c r="I6" s="89"/>
      <c r="J6" s="92"/>
      <c r="K6" s="93"/>
      <c r="L6" s="93"/>
      <c r="M6" s="93"/>
      <c r="N6" s="94"/>
      <c r="O6" s="94"/>
      <c r="P6" s="94"/>
    </row>
    <row r="7" spans="1:16" ht="15">
      <c r="A7" s="92"/>
      <c r="B7" s="92"/>
      <c r="C7" s="92"/>
      <c r="D7" s="92"/>
      <c r="E7" s="92"/>
      <c r="F7" s="92"/>
      <c r="G7" s="95"/>
      <c r="H7" s="92"/>
      <c r="I7" s="92"/>
      <c r="J7" s="92"/>
      <c r="K7" s="93"/>
      <c r="L7" s="93"/>
      <c r="M7" s="93"/>
      <c r="N7" s="94"/>
      <c r="O7" s="94"/>
      <c r="P7" s="94"/>
    </row>
    <row r="8" spans="1:10" ht="15">
      <c r="A8" s="84"/>
      <c r="B8" s="97"/>
      <c r="C8" s="84"/>
      <c r="D8" s="84"/>
      <c r="E8" s="84"/>
      <c r="F8" s="84"/>
      <c r="G8" s="85"/>
      <c r="H8" s="84"/>
      <c r="I8" s="84"/>
      <c r="J8" s="84"/>
    </row>
    <row r="9" spans="1:13" ht="15">
      <c r="A9" s="84"/>
      <c r="C9" s="84"/>
      <c r="D9" s="84"/>
      <c r="E9" s="84"/>
      <c r="F9" s="84"/>
      <c r="G9" s="85"/>
      <c r="H9" s="84"/>
      <c r="I9" s="92"/>
      <c r="J9" s="84"/>
      <c r="M9" s="98"/>
    </row>
    <row r="10" spans="1:13" ht="15">
      <c r="A10" s="84"/>
      <c r="B10" s="83"/>
      <c r="C10" s="84"/>
      <c r="D10" s="84"/>
      <c r="E10" s="84"/>
      <c r="F10" s="84"/>
      <c r="G10" s="129" t="s">
        <v>110</v>
      </c>
      <c r="H10" s="129"/>
      <c r="I10" s="129" t="s">
        <v>110</v>
      </c>
      <c r="J10" s="84"/>
      <c r="M10" s="98"/>
    </row>
    <row r="11" spans="1:13" ht="15">
      <c r="A11" s="84"/>
      <c r="B11" s="83"/>
      <c r="C11" s="84"/>
      <c r="D11" s="84"/>
      <c r="E11" s="84"/>
      <c r="F11" s="84"/>
      <c r="G11" s="129" t="s">
        <v>12</v>
      </c>
      <c r="H11" s="84"/>
      <c r="I11" s="129" t="s">
        <v>12</v>
      </c>
      <c r="J11" s="84"/>
      <c r="M11" s="98"/>
    </row>
    <row r="12" spans="1:13" ht="15">
      <c r="A12" s="84"/>
      <c r="B12" s="83"/>
      <c r="C12" s="84"/>
      <c r="D12" s="84"/>
      <c r="E12" s="84"/>
      <c r="F12" s="84"/>
      <c r="G12" s="129" t="str">
        <f>'Income Statement'!F11</f>
        <v>30.6.05</v>
      </c>
      <c r="H12" s="84"/>
      <c r="I12" s="129" t="s">
        <v>105</v>
      </c>
      <c r="J12" s="84"/>
      <c r="M12" s="98"/>
    </row>
    <row r="13" spans="1:13" ht="15">
      <c r="A13" s="84"/>
      <c r="B13" s="83"/>
      <c r="C13" s="84"/>
      <c r="D13" s="84"/>
      <c r="E13" s="84"/>
      <c r="F13" s="84"/>
      <c r="G13" s="99" t="s">
        <v>3</v>
      </c>
      <c r="H13" s="84"/>
      <c r="I13" s="99" t="s">
        <v>3</v>
      </c>
      <c r="J13" s="84"/>
      <c r="M13" s="98"/>
    </row>
    <row r="14" spans="1:13" ht="15">
      <c r="A14" s="84"/>
      <c r="B14" s="83"/>
      <c r="C14" s="84"/>
      <c r="D14" s="84"/>
      <c r="E14" s="84"/>
      <c r="F14" s="84"/>
      <c r="G14" s="99" t="s">
        <v>24</v>
      </c>
      <c r="H14" s="84"/>
      <c r="I14" s="99" t="s">
        <v>91</v>
      </c>
      <c r="J14" s="84"/>
      <c r="M14" s="98"/>
    </row>
    <row r="15" spans="1:13" ht="6" customHeight="1" thickBot="1">
      <c r="A15" s="84"/>
      <c r="B15" s="84"/>
      <c r="C15" s="84"/>
      <c r="D15" s="84"/>
      <c r="E15" s="84"/>
      <c r="F15" s="84"/>
      <c r="G15" s="101"/>
      <c r="H15" s="84"/>
      <c r="I15" s="101"/>
      <c r="J15" s="84"/>
      <c r="M15" s="98"/>
    </row>
    <row r="16" spans="1:13" ht="0.75" customHeight="1">
      <c r="A16" s="84"/>
      <c r="B16" s="84"/>
      <c r="C16" s="84"/>
      <c r="D16" s="84"/>
      <c r="E16" s="84"/>
      <c r="F16" s="84"/>
      <c r="G16" s="129"/>
      <c r="H16" s="84"/>
      <c r="I16" s="129"/>
      <c r="J16" s="84"/>
      <c r="M16" s="98"/>
    </row>
    <row r="17" spans="1:13" ht="13.5" customHeight="1">
      <c r="A17" s="84"/>
      <c r="B17" s="83" t="s">
        <v>84</v>
      </c>
      <c r="C17" s="84"/>
      <c r="D17" s="84"/>
      <c r="E17" s="84"/>
      <c r="F17" s="84"/>
      <c r="G17" s="129"/>
      <c r="H17" s="84"/>
      <c r="I17" s="129"/>
      <c r="J17" s="84"/>
      <c r="M17" s="98"/>
    </row>
    <row r="18" spans="1:13" ht="8.25" customHeight="1">
      <c r="A18" s="84"/>
      <c r="B18" s="83"/>
      <c r="C18" s="84"/>
      <c r="D18" s="84"/>
      <c r="E18" s="84"/>
      <c r="F18" s="84"/>
      <c r="G18" s="85"/>
      <c r="H18" s="84"/>
      <c r="I18" s="92"/>
      <c r="J18" s="84"/>
      <c r="M18" s="98"/>
    </row>
    <row r="19" spans="1:13" ht="15">
      <c r="A19" s="84"/>
      <c r="B19" s="84" t="s">
        <v>83</v>
      </c>
      <c r="C19" s="84"/>
      <c r="D19" s="84"/>
      <c r="E19" s="84"/>
      <c r="F19" s="84"/>
      <c r="G19" s="66">
        <f>+'Income Statement'!J25</f>
        <v>44737</v>
      </c>
      <c r="H19" s="84"/>
      <c r="I19" s="85">
        <f>'Income Statement'!L25</f>
        <v>47724</v>
      </c>
      <c r="J19" s="84"/>
      <c r="M19" s="98"/>
    </row>
    <row r="20" spans="1:13" ht="10.5" customHeight="1">
      <c r="A20" s="84"/>
      <c r="B20" s="83"/>
      <c r="C20" s="84"/>
      <c r="D20" s="84"/>
      <c r="E20" s="84"/>
      <c r="F20" s="84"/>
      <c r="G20" s="85"/>
      <c r="H20" s="84"/>
      <c r="I20" s="85"/>
      <c r="J20" s="84"/>
      <c r="M20" s="98"/>
    </row>
    <row r="21" spans="1:13" ht="15">
      <c r="A21" s="84"/>
      <c r="B21" s="84" t="s">
        <v>82</v>
      </c>
      <c r="C21" s="84"/>
      <c r="D21" s="84"/>
      <c r="E21" s="84"/>
      <c r="F21" s="84"/>
      <c r="G21" s="85"/>
      <c r="H21" s="84"/>
      <c r="I21" s="85"/>
      <c r="J21" s="84"/>
      <c r="M21" s="98"/>
    </row>
    <row r="22" spans="1:13" ht="15">
      <c r="A22" s="84"/>
      <c r="B22" s="84"/>
      <c r="C22" s="84" t="s">
        <v>114</v>
      </c>
      <c r="D22" s="84"/>
      <c r="E22" s="84"/>
      <c r="F22" s="84"/>
      <c r="G22" s="85">
        <v>0</v>
      </c>
      <c r="H22" s="84"/>
      <c r="I22" s="85">
        <v>78</v>
      </c>
      <c r="J22" s="84"/>
      <c r="M22" s="98"/>
    </row>
    <row r="23" spans="1:13" ht="15">
      <c r="A23" s="84"/>
      <c r="B23" s="84"/>
      <c r="C23" s="84" t="s">
        <v>115</v>
      </c>
      <c r="D23" s="84"/>
      <c r="E23" s="84"/>
      <c r="F23" s="84"/>
      <c r="G23" s="66">
        <v>-21</v>
      </c>
      <c r="H23" s="84"/>
      <c r="I23" s="85">
        <v>-1</v>
      </c>
      <c r="J23" s="84"/>
      <c r="M23" s="98"/>
    </row>
    <row r="24" spans="1:13" ht="15">
      <c r="A24" s="84"/>
      <c r="B24" s="83"/>
      <c r="C24" s="84" t="s">
        <v>58</v>
      </c>
      <c r="D24" s="84"/>
      <c r="E24" s="84"/>
      <c r="F24" s="84"/>
      <c r="G24" s="66">
        <v>22301</v>
      </c>
      <c r="H24" s="84"/>
      <c r="I24" s="85">
        <v>20323</v>
      </c>
      <c r="J24" s="84"/>
      <c r="M24" s="98"/>
    </row>
    <row r="25" spans="1:13" ht="15">
      <c r="A25" s="84"/>
      <c r="B25" s="83"/>
      <c r="C25" s="84" t="s">
        <v>116</v>
      </c>
      <c r="D25" s="84"/>
      <c r="E25" s="84"/>
      <c r="F25" s="84"/>
      <c r="G25" s="85">
        <v>0</v>
      </c>
      <c r="H25" s="84"/>
      <c r="I25" s="85">
        <v>5</v>
      </c>
      <c r="J25" s="84"/>
      <c r="M25" s="98"/>
    </row>
    <row r="26" spans="1:13" ht="15">
      <c r="A26" s="84"/>
      <c r="B26" s="83"/>
      <c r="C26" s="84" t="s">
        <v>119</v>
      </c>
      <c r="D26" s="84"/>
      <c r="E26" s="84"/>
      <c r="F26" s="84"/>
      <c r="G26" s="66">
        <v>-57</v>
      </c>
      <c r="H26" s="84"/>
      <c r="I26" s="85">
        <v>0</v>
      </c>
      <c r="J26" s="84"/>
      <c r="M26" s="98"/>
    </row>
    <row r="27" spans="1:13" ht="15">
      <c r="A27" s="84"/>
      <c r="B27" s="83"/>
      <c r="C27" s="84" t="s">
        <v>55</v>
      </c>
      <c r="D27" s="84"/>
      <c r="E27" s="84"/>
      <c r="F27" s="84"/>
      <c r="G27" s="79">
        <v>-3055</v>
      </c>
      <c r="H27" s="84"/>
      <c r="I27" s="85">
        <v>-1115</v>
      </c>
      <c r="J27" s="84"/>
      <c r="M27" s="98"/>
    </row>
    <row r="28" spans="1:13" ht="15">
      <c r="A28" s="84"/>
      <c r="B28" s="83"/>
      <c r="C28" s="84" t="s">
        <v>56</v>
      </c>
      <c r="D28" s="84"/>
      <c r="E28" s="84"/>
      <c r="F28" s="84"/>
      <c r="G28" s="68">
        <v>16773</v>
      </c>
      <c r="H28" s="84"/>
      <c r="I28" s="90">
        <v>13049</v>
      </c>
      <c r="J28" s="84"/>
      <c r="M28" s="98"/>
    </row>
    <row r="29" spans="1:13" ht="9" customHeight="1">
      <c r="A29" s="84"/>
      <c r="B29" s="83"/>
      <c r="C29" s="84"/>
      <c r="D29" s="84"/>
      <c r="E29" s="84" t="s">
        <v>97</v>
      </c>
      <c r="F29" s="84"/>
      <c r="G29" s="85"/>
      <c r="H29" s="84"/>
      <c r="I29" s="85"/>
      <c r="J29" s="84"/>
      <c r="M29" s="98"/>
    </row>
    <row r="30" spans="1:13" ht="15">
      <c r="A30" s="84"/>
      <c r="B30" s="84" t="s">
        <v>13</v>
      </c>
      <c r="C30" s="84"/>
      <c r="D30" s="84"/>
      <c r="E30" s="84"/>
      <c r="F30" s="84"/>
      <c r="G30" s="85">
        <f>SUM(G19:G28)</f>
        <v>80678</v>
      </c>
      <c r="H30" s="84"/>
      <c r="I30" s="85">
        <f>SUM(I19:I28)</f>
        <v>80063</v>
      </c>
      <c r="J30" s="84"/>
      <c r="M30" s="98"/>
    </row>
    <row r="31" spans="1:13" ht="8.25" customHeight="1">
      <c r="A31" s="84"/>
      <c r="B31" s="83"/>
      <c r="C31" s="84"/>
      <c r="D31" s="84"/>
      <c r="E31" s="84"/>
      <c r="F31" s="84"/>
      <c r="G31" s="85"/>
      <c r="H31" s="84"/>
      <c r="I31" s="85"/>
      <c r="J31" s="84"/>
      <c r="M31" s="98"/>
    </row>
    <row r="32" spans="1:13" ht="15">
      <c r="A32" s="84"/>
      <c r="B32" s="84" t="s">
        <v>14</v>
      </c>
      <c r="C32" s="84"/>
      <c r="D32" s="84"/>
      <c r="E32" s="84"/>
      <c r="F32" s="84"/>
      <c r="G32" s="85"/>
      <c r="H32" s="84"/>
      <c r="I32" s="85"/>
      <c r="J32" s="84"/>
      <c r="M32" s="98"/>
    </row>
    <row r="33" spans="1:13" ht="15">
      <c r="A33" s="84"/>
      <c r="B33" s="83"/>
      <c r="C33" s="84" t="s">
        <v>16</v>
      </c>
      <c r="D33" s="84"/>
      <c r="E33" s="84"/>
      <c r="F33" s="84"/>
      <c r="G33" s="66">
        <v>11110</v>
      </c>
      <c r="H33" s="84"/>
      <c r="I33" s="85">
        <f>-44315-26563</f>
        <v>-70878</v>
      </c>
      <c r="J33" s="84"/>
      <c r="K33" s="88" t="s">
        <v>98</v>
      </c>
      <c r="M33" s="98"/>
    </row>
    <row r="34" spans="1:13" ht="15">
      <c r="A34" s="84"/>
      <c r="B34" s="83"/>
      <c r="C34" s="84" t="s">
        <v>15</v>
      </c>
      <c r="D34" s="84"/>
      <c r="E34" s="84"/>
      <c r="F34" s="84"/>
      <c r="G34" s="66">
        <f>33477-1055</f>
        <v>32422</v>
      </c>
      <c r="H34" s="84"/>
      <c r="I34" s="85">
        <v>25347</v>
      </c>
      <c r="J34" s="84"/>
      <c r="M34" s="98"/>
    </row>
    <row r="35" spans="1:13" ht="6" customHeight="1">
      <c r="A35" s="84"/>
      <c r="B35" s="83"/>
      <c r="C35" s="84"/>
      <c r="D35" s="84"/>
      <c r="E35" s="84"/>
      <c r="F35" s="84"/>
      <c r="G35" s="90"/>
      <c r="H35" s="84"/>
      <c r="I35" s="90"/>
      <c r="J35" s="84"/>
      <c r="M35" s="98"/>
    </row>
    <row r="36" spans="1:13" ht="15">
      <c r="A36" s="84"/>
      <c r="B36" s="84" t="s">
        <v>123</v>
      </c>
      <c r="C36" s="84"/>
      <c r="D36" s="84"/>
      <c r="E36" s="84"/>
      <c r="F36" s="84"/>
      <c r="G36" s="95">
        <f>SUM(G30:G34)</f>
        <v>124210</v>
      </c>
      <c r="H36" s="84"/>
      <c r="I36" s="95">
        <f>SUM(I30:I34)</f>
        <v>34532</v>
      </c>
      <c r="J36" s="84"/>
      <c r="M36" s="98"/>
    </row>
    <row r="37" spans="1:13" ht="15">
      <c r="A37" s="84"/>
      <c r="B37" s="84"/>
      <c r="C37" s="84" t="s">
        <v>121</v>
      </c>
      <c r="D37" s="84"/>
      <c r="E37" s="84"/>
      <c r="F37" s="84"/>
      <c r="G37" s="79">
        <v>9207</v>
      </c>
      <c r="H37" s="84"/>
      <c r="I37" s="95">
        <v>-8267</v>
      </c>
      <c r="J37" s="84"/>
      <c r="M37" s="98"/>
    </row>
    <row r="38" spans="1:13" ht="15">
      <c r="A38" s="84"/>
      <c r="B38" s="84"/>
      <c r="C38" s="84" t="s">
        <v>101</v>
      </c>
      <c r="D38" s="84"/>
      <c r="E38" s="84"/>
      <c r="F38" s="84"/>
      <c r="G38" s="79">
        <v>-14186</v>
      </c>
      <c r="H38" s="84"/>
      <c r="I38" s="95">
        <v>-7066</v>
      </c>
      <c r="J38" s="84"/>
      <c r="M38" s="98"/>
    </row>
    <row r="39" spans="1:13" ht="15">
      <c r="A39" s="84"/>
      <c r="B39" s="84"/>
      <c r="C39" s="84" t="s">
        <v>23</v>
      </c>
      <c r="D39" s="84"/>
      <c r="E39" s="84"/>
      <c r="F39" s="84"/>
      <c r="G39" s="79">
        <f>-G28</f>
        <v>-16773</v>
      </c>
      <c r="H39" s="84"/>
      <c r="I39" s="95">
        <f>-I28</f>
        <v>-13049</v>
      </c>
      <c r="J39" s="84"/>
      <c r="M39" s="98"/>
    </row>
    <row r="40" spans="1:13" ht="6" customHeight="1">
      <c r="A40" s="84"/>
      <c r="B40" s="84"/>
      <c r="C40" s="84"/>
      <c r="D40" s="84"/>
      <c r="E40" s="84"/>
      <c r="F40" s="84"/>
      <c r="G40" s="90"/>
      <c r="H40" s="84"/>
      <c r="I40" s="90"/>
      <c r="J40" s="84"/>
      <c r="M40" s="98"/>
    </row>
    <row r="41" spans="1:13" ht="15">
      <c r="A41" s="84"/>
      <c r="B41" s="84" t="s">
        <v>124</v>
      </c>
      <c r="C41" s="84"/>
      <c r="D41" s="84"/>
      <c r="E41" s="84"/>
      <c r="F41" s="84"/>
      <c r="G41" s="128">
        <f>SUM(G36:G40)</f>
        <v>102458</v>
      </c>
      <c r="H41" s="84"/>
      <c r="I41" s="128">
        <f>SUM(I36:I40)</f>
        <v>6150</v>
      </c>
      <c r="J41" s="84"/>
      <c r="M41" s="98"/>
    </row>
    <row r="42" spans="1:13" ht="15">
      <c r="A42" s="84"/>
      <c r="B42" s="83"/>
      <c r="C42" s="84"/>
      <c r="D42" s="84"/>
      <c r="E42" s="84"/>
      <c r="F42" s="84"/>
      <c r="G42" s="85"/>
      <c r="H42" s="84"/>
      <c r="I42" s="85"/>
      <c r="J42" s="84"/>
      <c r="M42" s="98"/>
    </row>
    <row r="43" spans="1:13" ht="15">
      <c r="A43" s="84"/>
      <c r="B43" s="83" t="s">
        <v>85</v>
      </c>
      <c r="C43" s="84"/>
      <c r="D43" s="84"/>
      <c r="E43" s="84"/>
      <c r="F43" s="84"/>
      <c r="G43" s="85"/>
      <c r="H43" s="84"/>
      <c r="I43" s="85"/>
      <c r="J43" s="84"/>
      <c r="M43" s="98"/>
    </row>
    <row r="44" spans="1:13" ht="15">
      <c r="A44" s="84"/>
      <c r="B44" s="84"/>
      <c r="C44" s="107" t="s">
        <v>10</v>
      </c>
      <c r="D44" s="84"/>
      <c r="E44" s="84"/>
      <c r="F44" s="84"/>
      <c r="G44" s="153">
        <v>0</v>
      </c>
      <c r="H44" s="84"/>
      <c r="I44" s="153" t="s">
        <v>61</v>
      </c>
      <c r="J44" s="84"/>
      <c r="M44" s="98"/>
    </row>
    <row r="45" spans="1:13" ht="15">
      <c r="A45" s="84"/>
      <c r="B45" s="84"/>
      <c r="C45" s="107" t="s">
        <v>11</v>
      </c>
      <c r="D45" s="84"/>
      <c r="E45" s="84"/>
      <c r="F45" s="84"/>
      <c r="G45" s="66">
        <f>-197896-G27-G23</f>
        <v>-194820</v>
      </c>
      <c r="H45" s="84"/>
      <c r="I45" s="85">
        <v>-47391</v>
      </c>
      <c r="J45" s="84"/>
      <c r="M45" s="98"/>
    </row>
    <row r="46" spans="1:13" ht="15">
      <c r="A46" s="84"/>
      <c r="B46" s="84" t="s">
        <v>94</v>
      </c>
      <c r="C46" s="84"/>
      <c r="D46" s="84"/>
      <c r="E46" s="84"/>
      <c r="F46" s="84"/>
      <c r="G46" s="128">
        <f>SUM(G44:G45)</f>
        <v>-194820</v>
      </c>
      <c r="H46" s="84"/>
      <c r="I46" s="128">
        <f>SUM(I44:I45)</f>
        <v>-47391</v>
      </c>
      <c r="J46" s="84"/>
      <c r="M46" s="98"/>
    </row>
    <row r="47" spans="1:13" ht="15">
      <c r="A47" s="84"/>
      <c r="B47" s="84"/>
      <c r="C47" s="84"/>
      <c r="D47" s="84"/>
      <c r="E47" s="84"/>
      <c r="F47" s="84"/>
      <c r="G47" s="95"/>
      <c r="H47" s="84"/>
      <c r="I47" s="95"/>
      <c r="J47" s="84"/>
      <c r="M47" s="98"/>
    </row>
    <row r="48" spans="1:13" ht="15">
      <c r="A48" s="84"/>
      <c r="B48" s="83" t="s">
        <v>86</v>
      </c>
      <c r="C48" s="84"/>
      <c r="D48" s="84"/>
      <c r="E48" s="84"/>
      <c r="F48" s="84"/>
      <c r="G48" s="85"/>
      <c r="H48" s="84"/>
      <c r="I48" s="85"/>
      <c r="J48" s="104"/>
      <c r="M48" s="98"/>
    </row>
    <row r="49" spans="1:13" ht="15">
      <c r="A49" s="84"/>
      <c r="B49" s="84"/>
      <c r="C49" s="107" t="s">
        <v>60</v>
      </c>
      <c r="D49" s="84"/>
      <c r="E49" s="84"/>
      <c r="F49" s="84"/>
      <c r="G49" s="66">
        <v>66049</v>
      </c>
      <c r="H49" s="84"/>
      <c r="I49" s="85">
        <v>750</v>
      </c>
      <c r="J49" s="104"/>
      <c r="M49" s="98"/>
    </row>
    <row r="50" spans="1:13" ht="15">
      <c r="A50" s="84"/>
      <c r="B50" s="84"/>
      <c r="C50" s="107" t="s">
        <v>57</v>
      </c>
      <c r="D50" s="84"/>
      <c r="E50" s="84"/>
      <c r="F50" s="84"/>
      <c r="G50" s="66">
        <v>62702</v>
      </c>
      <c r="H50" s="84"/>
      <c r="I50" s="85">
        <f>21004+7066</f>
        <v>28070</v>
      </c>
      <c r="J50" s="84"/>
      <c r="M50" s="98"/>
    </row>
    <row r="51" spans="1:13" ht="15">
      <c r="A51" s="84"/>
      <c r="B51" s="84" t="s">
        <v>95</v>
      </c>
      <c r="C51" s="84"/>
      <c r="D51" s="84"/>
      <c r="E51" s="84"/>
      <c r="F51" s="84"/>
      <c r="G51" s="105">
        <f>SUM(G49:G50)</f>
        <v>128751</v>
      </c>
      <c r="H51" s="84"/>
      <c r="I51" s="105">
        <f>SUM(I49:I50)</f>
        <v>28820</v>
      </c>
      <c r="J51" s="84"/>
      <c r="L51" s="103"/>
      <c r="M51" s="106"/>
    </row>
    <row r="52" spans="1:13" ht="24.75" customHeight="1">
      <c r="A52" s="84"/>
      <c r="B52" s="84"/>
      <c r="C52" s="84"/>
      <c r="D52" s="84"/>
      <c r="E52" s="84"/>
      <c r="F52" s="84"/>
      <c r="G52" s="85"/>
      <c r="H52" s="84"/>
      <c r="I52" s="85"/>
      <c r="J52" s="84"/>
      <c r="M52" s="98"/>
    </row>
    <row r="53" spans="1:13" ht="15">
      <c r="A53" s="84"/>
      <c r="B53" s="84" t="s">
        <v>125</v>
      </c>
      <c r="C53" s="84"/>
      <c r="D53" s="84"/>
      <c r="E53" s="84"/>
      <c r="F53" s="84"/>
      <c r="G53" s="85">
        <f>G41+G46+G51</f>
        <v>36389</v>
      </c>
      <c r="H53" s="84"/>
      <c r="I53" s="85">
        <f>I41+I46+I51</f>
        <v>-12421</v>
      </c>
      <c r="J53" s="84"/>
      <c r="M53" s="98"/>
    </row>
    <row r="54" spans="1:13" ht="9" customHeight="1">
      <c r="A54" s="84"/>
      <c r="B54" s="84"/>
      <c r="C54" s="84"/>
      <c r="D54" s="84"/>
      <c r="E54" s="84"/>
      <c r="F54" s="84"/>
      <c r="G54" s="85"/>
      <c r="H54" s="84"/>
      <c r="I54" s="85"/>
      <c r="J54" s="104"/>
      <c r="M54" s="98"/>
    </row>
    <row r="55" spans="1:13" ht="15">
      <c r="A55" s="84"/>
      <c r="B55" s="84" t="s">
        <v>96</v>
      </c>
      <c r="C55" s="84"/>
      <c r="D55" s="84"/>
      <c r="E55" s="84"/>
      <c r="F55" s="84"/>
      <c r="G55" s="85">
        <f>+'Balance Sheet'!I19</f>
        <v>30473</v>
      </c>
      <c r="H55" s="84"/>
      <c r="I55" s="85">
        <v>42894</v>
      </c>
      <c r="J55" s="84"/>
      <c r="M55" s="98"/>
    </row>
    <row r="56" spans="1:13" ht="7.5" customHeight="1">
      <c r="A56" s="84"/>
      <c r="B56" s="92"/>
      <c r="C56" s="92"/>
      <c r="D56" s="92"/>
      <c r="E56" s="92"/>
      <c r="F56" s="92"/>
      <c r="G56" s="95"/>
      <c r="H56" s="92"/>
      <c r="I56" s="95"/>
      <c r="J56" s="84"/>
      <c r="M56" s="98"/>
    </row>
    <row r="57" spans="1:13" ht="15">
      <c r="A57" s="84"/>
      <c r="B57" s="92" t="s">
        <v>87</v>
      </c>
      <c r="C57" s="92"/>
      <c r="D57" s="92"/>
      <c r="E57" s="92"/>
      <c r="F57" s="92"/>
      <c r="G57" s="128">
        <f>SUM(G53:G56)</f>
        <v>66862</v>
      </c>
      <c r="H57" s="92"/>
      <c r="I57" s="128">
        <f>SUM(I53:I56)</f>
        <v>30473</v>
      </c>
      <c r="J57" s="84"/>
      <c r="M57" s="98"/>
    </row>
    <row r="58" spans="1:13" ht="15">
      <c r="A58" s="84"/>
      <c r="B58" s="92"/>
      <c r="C58" s="92"/>
      <c r="D58" s="92"/>
      <c r="E58" s="92"/>
      <c r="F58" s="92"/>
      <c r="G58" s="95"/>
      <c r="H58" s="92"/>
      <c r="I58" s="95"/>
      <c r="J58" s="84"/>
      <c r="M58" s="98"/>
    </row>
    <row r="59" spans="1:13" ht="15">
      <c r="A59" s="84"/>
      <c r="B59" s="92"/>
      <c r="C59" s="92"/>
      <c r="D59" s="92"/>
      <c r="E59" s="92"/>
      <c r="F59" s="92"/>
      <c r="G59" s="95"/>
      <c r="H59" s="92"/>
      <c r="I59" s="95"/>
      <c r="J59" s="84"/>
      <c r="M59" s="98"/>
    </row>
    <row r="60" spans="1:13" ht="15">
      <c r="A60" s="84"/>
      <c r="B60" s="92"/>
      <c r="C60" s="92"/>
      <c r="D60" s="92"/>
      <c r="E60" s="92"/>
      <c r="F60" s="92"/>
      <c r="G60" s="109"/>
      <c r="H60" s="92"/>
      <c r="I60" s="95"/>
      <c r="J60" s="84"/>
      <c r="M60" s="98"/>
    </row>
    <row r="61" spans="1:13" ht="15">
      <c r="A61" s="84"/>
      <c r="B61" s="145"/>
      <c r="C61" s="84"/>
      <c r="D61" s="84"/>
      <c r="E61" s="84"/>
      <c r="F61" s="84"/>
      <c r="G61" s="85"/>
      <c r="H61" s="84"/>
      <c r="I61" s="95"/>
      <c r="J61" s="84"/>
      <c r="M61" s="98"/>
    </row>
    <row r="62" spans="2:9" ht="15">
      <c r="B62" s="145"/>
      <c r="F62" s="110"/>
      <c r="G62" s="111"/>
      <c r="H62" s="110"/>
      <c r="I62" s="108"/>
    </row>
    <row r="63" spans="2:9" ht="13.5" customHeight="1">
      <c r="B63" s="92"/>
      <c r="I63" s="108"/>
    </row>
    <row r="64" spans="2:9" ht="15.75">
      <c r="B64" s="86" t="s">
        <v>89</v>
      </c>
      <c r="C64" s="113"/>
      <c r="D64" s="113"/>
      <c r="I64" s="108"/>
    </row>
    <row r="65" spans="2:9" ht="15.75">
      <c r="B65" s="1" t="s">
        <v>88</v>
      </c>
      <c r="C65" s="113"/>
      <c r="D65" s="113"/>
      <c r="I65" s="108"/>
    </row>
    <row r="66" spans="2:9" ht="15.75">
      <c r="B66" s="115"/>
      <c r="C66" s="113"/>
      <c r="D66" s="113"/>
      <c r="I66" s="108"/>
    </row>
    <row r="67" spans="2:9" ht="15.75">
      <c r="B67" s="113"/>
      <c r="C67" s="113"/>
      <c r="E67" s="166" t="s">
        <v>53</v>
      </c>
      <c r="G67" s="117"/>
      <c r="H67" s="116"/>
      <c r="I67" s="108"/>
    </row>
    <row r="68" spans="2:9" ht="15.75">
      <c r="B68" s="113"/>
      <c r="C68" s="113"/>
      <c r="I68" s="108"/>
    </row>
    <row r="69" spans="2:9" ht="15.75">
      <c r="B69" s="113"/>
      <c r="C69" s="113"/>
      <c r="I69" s="108"/>
    </row>
    <row r="70" spans="2:9" ht="15.75">
      <c r="B70" s="112"/>
      <c r="C70" s="113"/>
      <c r="I70" s="108"/>
    </row>
    <row r="71" spans="1:9" ht="15.75">
      <c r="A71" s="113"/>
      <c r="B71" s="113"/>
      <c r="C71" s="113"/>
      <c r="I71" s="108"/>
    </row>
    <row r="72" spans="2:9" ht="15.75">
      <c r="B72" s="113"/>
      <c r="C72" s="113"/>
      <c r="I72" s="108"/>
    </row>
    <row r="73" spans="1:9" ht="15.75">
      <c r="A73" s="113"/>
      <c r="B73" s="113"/>
      <c r="C73" s="113"/>
      <c r="D73" s="113"/>
      <c r="E73" s="113"/>
      <c r="F73" s="113"/>
      <c r="G73" s="118"/>
      <c r="H73" s="113"/>
      <c r="I73" s="108"/>
    </row>
    <row r="74" spans="1:9" ht="15.75">
      <c r="A74" s="113"/>
      <c r="B74" s="113"/>
      <c r="C74" s="113"/>
      <c r="D74" s="113"/>
      <c r="E74" s="113"/>
      <c r="F74" s="113"/>
      <c r="G74" s="118"/>
      <c r="H74" s="113"/>
      <c r="I74" s="118"/>
    </row>
    <row r="75" spans="1:9" ht="15.75">
      <c r="A75" s="113"/>
      <c r="B75" s="112"/>
      <c r="C75" s="113"/>
      <c r="D75" s="113"/>
      <c r="E75" s="113"/>
      <c r="F75" s="113"/>
      <c r="G75" s="118"/>
      <c r="H75" s="113"/>
      <c r="I75" s="118"/>
    </row>
    <row r="76" spans="1:9" ht="15.75">
      <c r="A76" s="113"/>
      <c r="B76" s="113"/>
      <c r="C76" s="113"/>
      <c r="D76" s="113"/>
      <c r="E76" s="113"/>
      <c r="F76" s="113"/>
      <c r="G76" s="118"/>
      <c r="H76" s="113"/>
      <c r="I76" s="118"/>
    </row>
    <row r="77" spans="1:9" ht="15.75">
      <c r="A77" s="113"/>
      <c r="B77" s="113"/>
      <c r="C77" s="113"/>
      <c r="D77" s="113"/>
      <c r="E77" s="113"/>
      <c r="F77" s="113"/>
      <c r="G77" s="118"/>
      <c r="H77" s="113"/>
      <c r="I77" s="118"/>
    </row>
    <row r="78" spans="1:9" ht="15.75">
      <c r="A78" s="113"/>
      <c r="B78" s="113"/>
      <c r="C78" s="113"/>
      <c r="D78" s="113"/>
      <c r="E78" s="113"/>
      <c r="F78" s="113"/>
      <c r="G78" s="118"/>
      <c r="H78" s="113"/>
      <c r="I78" s="118"/>
    </row>
    <row r="79" spans="1:9" ht="15.75">
      <c r="A79" s="113"/>
      <c r="B79" s="113"/>
      <c r="C79" s="113"/>
      <c r="D79" s="113"/>
      <c r="E79" s="113"/>
      <c r="F79" s="113"/>
      <c r="G79" s="118"/>
      <c r="H79" s="113"/>
      <c r="I79" s="108"/>
    </row>
    <row r="80" spans="1:9" ht="15.75">
      <c r="A80" s="113"/>
      <c r="B80" s="112"/>
      <c r="C80" s="113"/>
      <c r="D80" s="113"/>
      <c r="E80" s="113"/>
      <c r="F80" s="113"/>
      <c r="G80" s="118"/>
      <c r="H80" s="113"/>
      <c r="I80" s="108"/>
    </row>
    <row r="81" spans="1:9" ht="15.75">
      <c r="A81" s="113"/>
      <c r="B81" s="113"/>
      <c r="C81" s="113"/>
      <c r="D81" s="113"/>
      <c r="E81" s="113"/>
      <c r="F81" s="113"/>
      <c r="G81" s="118"/>
      <c r="H81" s="113"/>
      <c r="I81" s="118"/>
    </row>
    <row r="82" spans="1:9" ht="15.75">
      <c r="A82" s="113"/>
      <c r="B82" s="113"/>
      <c r="C82" s="113"/>
      <c r="D82" s="113"/>
      <c r="E82" s="113"/>
      <c r="F82" s="113"/>
      <c r="G82" s="118"/>
      <c r="H82" s="113"/>
      <c r="I82" s="118"/>
    </row>
    <row r="83" spans="1:9" ht="15.75">
      <c r="A83" s="113"/>
      <c r="B83" s="113"/>
      <c r="C83" s="113"/>
      <c r="D83" s="113"/>
      <c r="E83" s="113"/>
      <c r="F83" s="113"/>
      <c r="G83" s="118"/>
      <c r="H83" s="113"/>
      <c r="I83" s="118"/>
    </row>
    <row r="84" spans="1:9" ht="15.75">
      <c r="A84" s="113"/>
      <c r="B84" s="113"/>
      <c r="C84" s="113"/>
      <c r="D84" s="113"/>
      <c r="E84" s="113"/>
      <c r="F84" s="113"/>
      <c r="G84" s="118"/>
      <c r="H84" s="113"/>
      <c r="I84" s="108"/>
    </row>
    <row r="85" spans="1:9" ht="15.75">
      <c r="A85" s="113"/>
      <c r="B85" s="113"/>
      <c r="C85" s="113"/>
      <c r="D85" s="113"/>
      <c r="E85" s="113"/>
      <c r="F85" s="113"/>
      <c r="G85" s="118"/>
      <c r="H85" s="113"/>
      <c r="I85" s="108"/>
    </row>
    <row r="86" spans="1:9" ht="15.75">
      <c r="A86" s="113"/>
      <c r="B86" s="113"/>
      <c r="C86" s="113"/>
      <c r="D86" s="113"/>
      <c r="E86" s="113"/>
      <c r="F86" s="113"/>
      <c r="G86" s="118"/>
      <c r="H86" s="113"/>
      <c r="I86" s="118"/>
    </row>
    <row r="87" spans="1:9" ht="15.75">
      <c r="A87" s="113"/>
      <c r="B87" s="113"/>
      <c r="C87" s="113"/>
      <c r="D87" s="113"/>
      <c r="E87" s="113"/>
      <c r="F87" s="113"/>
      <c r="G87" s="118"/>
      <c r="H87" s="113"/>
      <c r="I87" s="108"/>
    </row>
    <row r="88" spans="1:9" ht="15.75">
      <c r="A88" s="113"/>
      <c r="B88" s="113"/>
      <c r="C88" s="113"/>
      <c r="D88" s="113"/>
      <c r="E88" s="113"/>
      <c r="F88" s="113"/>
      <c r="G88" s="118"/>
      <c r="H88" s="113"/>
      <c r="I88" s="108"/>
    </row>
    <row r="89" spans="1:9" ht="15.75">
      <c r="A89" s="113"/>
      <c r="B89" s="113"/>
      <c r="C89" s="113"/>
      <c r="D89" s="113"/>
      <c r="E89" s="113"/>
      <c r="F89" s="113"/>
      <c r="G89" s="118"/>
      <c r="H89" s="113"/>
      <c r="I89" s="108"/>
    </row>
    <row r="90" spans="1:9" ht="15.75">
      <c r="A90" s="113"/>
      <c r="B90" s="113"/>
      <c r="C90" s="113"/>
      <c r="D90" s="113"/>
      <c r="E90" s="113"/>
      <c r="F90" s="113"/>
      <c r="G90" s="118"/>
      <c r="H90" s="113"/>
      <c r="I90" s="108"/>
    </row>
    <row r="91" spans="1:9" ht="15.75">
      <c r="A91" s="113"/>
      <c r="B91" s="113"/>
      <c r="C91" s="113"/>
      <c r="D91" s="113"/>
      <c r="E91" s="113"/>
      <c r="F91" s="113"/>
      <c r="G91" s="118"/>
      <c r="H91" s="113"/>
      <c r="I91" s="108"/>
    </row>
    <row r="92" ht="12.75">
      <c r="I92" s="108"/>
    </row>
    <row r="93" ht="12.75">
      <c r="I93" s="108"/>
    </row>
    <row r="94" ht="12.75">
      <c r="I94" s="108"/>
    </row>
    <row r="95" ht="12.75">
      <c r="I95" s="108"/>
    </row>
    <row r="96" ht="12.75">
      <c r="I96" s="108"/>
    </row>
    <row r="97" ht="12.75">
      <c r="I97" s="108"/>
    </row>
    <row r="98" ht="12.75">
      <c r="I98" s="108"/>
    </row>
    <row r="99" ht="12.75">
      <c r="I99" s="108"/>
    </row>
    <row r="100" ht="12.75">
      <c r="I100" s="108"/>
    </row>
    <row r="101" ht="12.75">
      <c r="I101" s="108"/>
    </row>
    <row r="102" ht="12.75">
      <c r="I102" s="108"/>
    </row>
    <row r="103" ht="12.75">
      <c r="I103" s="108"/>
    </row>
    <row r="104" ht="12.75">
      <c r="I104" s="108"/>
    </row>
    <row r="105" ht="12.75">
      <c r="I105" s="108"/>
    </row>
    <row r="106" ht="12.75">
      <c r="I106" s="108"/>
    </row>
    <row r="107" ht="12.75">
      <c r="I107" s="108"/>
    </row>
    <row r="108" ht="12.75">
      <c r="I108" s="108"/>
    </row>
    <row r="109" ht="12.75">
      <c r="I109" s="108"/>
    </row>
    <row r="110" ht="12.75">
      <c r="I110" s="108"/>
    </row>
    <row r="111" ht="12.75">
      <c r="I111" s="108"/>
    </row>
    <row r="112" ht="12.75">
      <c r="I112" s="108"/>
    </row>
    <row r="113" ht="12.75">
      <c r="I113" s="108"/>
    </row>
    <row r="114" ht="12.75">
      <c r="I114" s="108"/>
    </row>
    <row r="115" ht="12.75">
      <c r="I115" s="108"/>
    </row>
    <row r="116" ht="12.75">
      <c r="I116" s="108"/>
    </row>
    <row r="117" ht="12.75">
      <c r="I117" s="108"/>
    </row>
    <row r="118" ht="12.75">
      <c r="I118" s="108"/>
    </row>
    <row r="119" ht="12.75">
      <c r="I119" s="108"/>
    </row>
    <row r="120" ht="12.75">
      <c r="I120" s="108"/>
    </row>
    <row r="121" ht="12.75">
      <c r="I121" s="108"/>
    </row>
    <row r="122" ht="12.75">
      <c r="I122" s="108"/>
    </row>
    <row r="123" ht="12.75">
      <c r="I123" s="108"/>
    </row>
    <row r="124" ht="12.75">
      <c r="I124" s="108"/>
    </row>
    <row r="125" ht="12.75">
      <c r="I125" s="108"/>
    </row>
    <row r="126" ht="12.75">
      <c r="I126" s="108"/>
    </row>
    <row r="127" ht="12.75">
      <c r="I127" s="108"/>
    </row>
    <row r="128" ht="12.75">
      <c r="I128" s="108"/>
    </row>
    <row r="129" ht="12.75">
      <c r="I129" s="108"/>
    </row>
    <row r="130" ht="12.75">
      <c r="I130" s="108"/>
    </row>
    <row r="131" ht="12.75">
      <c r="I131" s="108"/>
    </row>
    <row r="132" ht="12.75">
      <c r="I132" s="108"/>
    </row>
    <row r="133" ht="12.75">
      <c r="I133" s="108"/>
    </row>
    <row r="134" ht="12.75">
      <c r="I134" s="108"/>
    </row>
    <row r="135" ht="12.75">
      <c r="I135" s="108"/>
    </row>
    <row r="136" ht="12.75">
      <c r="I136" s="108"/>
    </row>
    <row r="137" ht="12.75">
      <c r="I137" s="108"/>
    </row>
    <row r="138" ht="12.75">
      <c r="I138" s="108"/>
    </row>
    <row r="139" ht="12.75">
      <c r="I139" s="108"/>
    </row>
    <row r="140" ht="12.75">
      <c r="I140" s="108"/>
    </row>
    <row r="141" ht="12.75">
      <c r="I141" s="108"/>
    </row>
    <row r="142" ht="12.75">
      <c r="I142" s="108"/>
    </row>
    <row r="143" ht="12.75">
      <c r="I143" s="108"/>
    </row>
    <row r="144" ht="12.75">
      <c r="I144" s="108"/>
    </row>
    <row r="145" ht="12.75">
      <c r="I145" s="108"/>
    </row>
    <row r="146" ht="12.75">
      <c r="I146" s="108"/>
    </row>
    <row r="147" ht="12.75">
      <c r="I147" s="108"/>
    </row>
    <row r="148" ht="12.75">
      <c r="I148" s="108"/>
    </row>
    <row r="149" ht="12.75">
      <c r="I149" s="108"/>
    </row>
    <row r="150" ht="12.75">
      <c r="I150" s="108"/>
    </row>
    <row r="151" ht="12.75">
      <c r="I151" s="108"/>
    </row>
    <row r="152" ht="12.75">
      <c r="I152" s="108"/>
    </row>
    <row r="153" ht="12.75">
      <c r="I153" s="108"/>
    </row>
    <row r="154" ht="12.75">
      <c r="I154" s="108"/>
    </row>
    <row r="155" ht="12.75">
      <c r="I155" s="108"/>
    </row>
    <row r="156" ht="12.75">
      <c r="I156" s="108"/>
    </row>
    <row r="157" ht="12.75">
      <c r="I157" s="108"/>
    </row>
    <row r="158" ht="12.75">
      <c r="I158" s="108"/>
    </row>
    <row r="159" ht="12.75">
      <c r="I159" s="108"/>
    </row>
    <row r="160" ht="12.75">
      <c r="I160" s="108"/>
    </row>
    <row r="161" ht="12.75">
      <c r="I161" s="108"/>
    </row>
    <row r="162" ht="12.75">
      <c r="I162" s="108"/>
    </row>
    <row r="163" ht="12.75">
      <c r="I163" s="108"/>
    </row>
    <row r="164" ht="12.75">
      <c r="I164" s="108"/>
    </row>
    <row r="165" ht="12.75">
      <c r="I165" s="108"/>
    </row>
    <row r="166" ht="12.75">
      <c r="I166" s="108"/>
    </row>
    <row r="167" ht="12.75">
      <c r="I167" s="108"/>
    </row>
    <row r="168" ht="12.75">
      <c r="I168" s="108"/>
    </row>
    <row r="169" ht="12.75">
      <c r="I169" s="108"/>
    </row>
    <row r="170" ht="12.75">
      <c r="I170" s="108"/>
    </row>
    <row r="171" ht="12.75">
      <c r="I171" s="108"/>
    </row>
    <row r="172" ht="12.75">
      <c r="I172" s="108"/>
    </row>
    <row r="173" ht="12.75">
      <c r="I173" s="108"/>
    </row>
    <row r="174" ht="12.75">
      <c r="I174" s="108"/>
    </row>
    <row r="175" ht="12.75">
      <c r="I175" s="108"/>
    </row>
    <row r="176" ht="12.75">
      <c r="I176" s="108"/>
    </row>
    <row r="177" ht="12.75">
      <c r="I177" s="108"/>
    </row>
    <row r="178" ht="12.75">
      <c r="I178" s="108"/>
    </row>
    <row r="179" ht="12.75">
      <c r="I179" s="108"/>
    </row>
    <row r="180" ht="12.75">
      <c r="I180" s="108"/>
    </row>
    <row r="181" ht="12.75">
      <c r="I181" s="108"/>
    </row>
    <row r="182" ht="12.75">
      <c r="I182" s="108"/>
    </row>
    <row r="183" ht="12.75">
      <c r="I183" s="108"/>
    </row>
    <row r="184" ht="12.75">
      <c r="I184" s="108"/>
    </row>
    <row r="185" ht="12.75">
      <c r="I185" s="108"/>
    </row>
    <row r="186" ht="12.75">
      <c r="I186" s="108"/>
    </row>
    <row r="187" ht="12.75">
      <c r="I187" s="108"/>
    </row>
    <row r="188" ht="12.75">
      <c r="I188" s="108"/>
    </row>
    <row r="189" ht="12.75">
      <c r="I189" s="108"/>
    </row>
    <row r="190" ht="12.75">
      <c r="I190" s="108"/>
    </row>
    <row r="191" ht="12.75">
      <c r="I191" s="108"/>
    </row>
    <row r="192" ht="12.75">
      <c r="I192" s="108"/>
    </row>
    <row r="193" ht="12.75">
      <c r="I193" s="108"/>
    </row>
    <row r="194" ht="12.75">
      <c r="I194" s="108"/>
    </row>
    <row r="195" ht="12.75">
      <c r="I195" s="108"/>
    </row>
    <row r="196" ht="12.75">
      <c r="I196" s="108"/>
    </row>
    <row r="197" ht="12.75">
      <c r="I197" s="108"/>
    </row>
    <row r="198" ht="12.75">
      <c r="I198" s="108"/>
    </row>
    <row r="199" ht="12.75">
      <c r="I199" s="108"/>
    </row>
    <row r="200" ht="12.75">
      <c r="I200" s="108"/>
    </row>
    <row r="201" ht="12.75">
      <c r="I201" s="108"/>
    </row>
    <row r="202" ht="12.75">
      <c r="I202" s="108"/>
    </row>
    <row r="203" ht="12.75">
      <c r="I203" s="108"/>
    </row>
    <row r="204" ht="12.75">
      <c r="I204" s="108"/>
    </row>
    <row r="205" ht="12.75">
      <c r="I205" s="108"/>
    </row>
    <row r="206" ht="12.75">
      <c r="I206" s="108"/>
    </row>
    <row r="207" ht="12.75">
      <c r="I207" s="108"/>
    </row>
    <row r="208" ht="12.75">
      <c r="I208" s="108"/>
    </row>
    <row r="209" ht="12.75">
      <c r="I209" s="108"/>
    </row>
    <row r="210" ht="12.75">
      <c r="I210" s="108"/>
    </row>
    <row r="211" ht="12.75">
      <c r="I211" s="108"/>
    </row>
    <row r="212" ht="12.75">
      <c r="I212" s="108"/>
    </row>
    <row r="213" ht="12.75">
      <c r="I213" s="108"/>
    </row>
    <row r="214" ht="12.75">
      <c r="I214" s="108"/>
    </row>
    <row r="215" ht="12.75">
      <c r="I215" s="108"/>
    </row>
    <row r="216" ht="12.75">
      <c r="I216" s="108"/>
    </row>
    <row r="217" ht="12.75">
      <c r="I217" s="108"/>
    </row>
    <row r="218" ht="12.75">
      <c r="I218" s="108"/>
    </row>
    <row r="219" ht="12.75">
      <c r="I219" s="108"/>
    </row>
    <row r="220" ht="12.75">
      <c r="I220" s="108"/>
    </row>
    <row r="221" ht="12.75">
      <c r="I221" s="108"/>
    </row>
    <row r="222" ht="12.75">
      <c r="I222" s="108"/>
    </row>
    <row r="223" ht="12.75">
      <c r="I223" s="108"/>
    </row>
    <row r="224" ht="12.75">
      <c r="I224" s="108"/>
    </row>
    <row r="225" ht="12.75">
      <c r="I225" s="108"/>
    </row>
    <row r="226" ht="12.75">
      <c r="I226" s="108"/>
    </row>
    <row r="227" ht="12.75">
      <c r="I227" s="108"/>
    </row>
    <row r="228" ht="12.75">
      <c r="I228" s="108"/>
    </row>
    <row r="229" ht="12.75">
      <c r="I229" s="108"/>
    </row>
    <row r="230" ht="12.75">
      <c r="I230" s="108"/>
    </row>
    <row r="231" ht="12.75">
      <c r="I231" s="108"/>
    </row>
    <row r="232" ht="12.75">
      <c r="I232" s="108"/>
    </row>
    <row r="233" ht="12.75">
      <c r="I233" s="108"/>
    </row>
    <row r="234" ht="12.75">
      <c r="I234" s="108"/>
    </row>
    <row r="235" ht="12.75">
      <c r="I235" s="108"/>
    </row>
    <row r="236" ht="12.75">
      <c r="I236" s="108"/>
    </row>
    <row r="237" ht="12.75">
      <c r="I237" s="108"/>
    </row>
    <row r="238" ht="12.75">
      <c r="I238" s="108"/>
    </row>
    <row r="239" ht="12.75">
      <c r="I239" s="108"/>
    </row>
    <row r="240" ht="12.75">
      <c r="I240" s="108"/>
    </row>
    <row r="241" ht="12.75">
      <c r="I241" s="108"/>
    </row>
    <row r="242" ht="12.75">
      <c r="I242" s="108"/>
    </row>
    <row r="243" ht="12.75">
      <c r="I243" s="108"/>
    </row>
    <row r="244" ht="12.75">
      <c r="I244" s="108"/>
    </row>
    <row r="245" ht="12.75">
      <c r="I245" s="108"/>
    </row>
    <row r="246" ht="12.75">
      <c r="I246" s="108"/>
    </row>
    <row r="247" ht="12.75">
      <c r="I247" s="108"/>
    </row>
    <row r="248" ht="12.75">
      <c r="I248" s="108"/>
    </row>
    <row r="249" ht="12.75">
      <c r="I249" s="108"/>
    </row>
    <row r="250" ht="12.75">
      <c r="I250" s="108"/>
    </row>
    <row r="251" ht="12.75">
      <c r="I251" s="108"/>
    </row>
    <row r="252" ht="12.75">
      <c r="I252" s="108"/>
    </row>
    <row r="253" ht="12.75">
      <c r="I253" s="108"/>
    </row>
    <row r="254" ht="12.75">
      <c r="I254" s="108"/>
    </row>
    <row r="255" ht="12.75">
      <c r="I255" s="108"/>
    </row>
    <row r="256" ht="12.75">
      <c r="I256" s="108"/>
    </row>
    <row r="257" ht="12.75">
      <c r="I257" s="108"/>
    </row>
    <row r="258" ht="12.75">
      <c r="I258" s="108"/>
    </row>
    <row r="259" ht="12.75">
      <c r="I259" s="108"/>
    </row>
    <row r="260" ht="12.75">
      <c r="I260" s="108"/>
    </row>
    <row r="261" ht="12.75">
      <c r="I261" s="108"/>
    </row>
    <row r="262" ht="12.75">
      <c r="I262" s="108"/>
    </row>
    <row r="263" ht="12.75">
      <c r="I263" s="108"/>
    </row>
    <row r="264" ht="12.75">
      <c r="I264" s="108"/>
    </row>
    <row r="265" ht="12.75">
      <c r="I265" s="108"/>
    </row>
    <row r="266" ht="12.75">
      <c r="I266" s="108"/>
    </row>
    <row r="267" ht="12.75">
      <c r="I267" s="108"/>
    </row>
    <row r="268" ht="12.75">
      <c r="I268" s="108"/>
    </row>
    <row r="269" ht="12.75">
      <c r="I269" s="108"/>
    </row>
    <row r="270" ht="12.75">
      <c r="I270" s="108"/>
    </row>
    <row r="271" ht="12.75">
      <c r="I271" s="108"/>
    </row>
    <row r="272" ht="12.75">
      <c r="I272" s="108"/>
    </row>
    <row r="273" ht="12.75">
      <c r="I273" s="108"/>
    </row>
    <row r="274" ht="12.75">
      <c r="I274" s="108"/>
    </row>
    <row r="275" ht="12.75">
      <c r="I275" s="108"/>
    </row>
    <row r="276" ht="12.75">
      <c r="I276" s="108"/>
    </row>
    <row r="277" ht="12.75">
      <c r="I277" s="108"/>
    </row>
    <row r="278" ht="12.75">
      <c r="I278" s="108"/>
    </row>
    <row r="279" ht="12.75">
      <c r="I279" s="108"/>
    </row>
    <row r="280" ht="12.75">
      <c r="I280" s="108"/>
    </row>
    <row r="281" ht="12.75">
      <c r="I281" s="108"/>
    </row>
    <row r="282" ht="12.75">
      <c r="I282" s="108"/>
    </row>
    <row r="283" ht="12.75">
      <c r="I283" s="108"/>
    </row>
    <row r="284" ht="12.75">
      <c r="I284" s="108"/>
    </row>
    <row r="285" ht="12.75">
      <c r="I285" s="108"/>
    </row>
    <row r="286" ht="12.75">
      <c r="I286" s="108"/>
    </row>
    <row r="287" ht="12.75">
      <c r="I287" s="108"/>
    </row>
    <row r="288" ht="12.75">
      <c r="I288" s="108"/>
    </row>
    <row r="289" ht="12.75">
      <c r="I289" s="108"/>
    </row>
    <row r="290" ht="12.75">
      <c r="I290" s="108"/>
    </row>
    <row r="291" ht="12.75">
      <c r="I291" s="108"/>
    </row>
    <row r="292" ht="12.75">
      <c r="I292" s="108"/>
    </row>
    <row r="293" ht="12.75">
      <c r="I293" s="108"/>
    </row>
    <row r="294" ht="12.75">
      <c r="I294" s="108"/>
    </row>
    <row r="295" ht="12.75">
      <c r="I295" s="108"/>
    </row>
    <row r="296" ht="12.75">
      <c r="I296" s="108"/>
    </row>
    <row r="297" ht="12.75">
      <c r="I297" s="108"/>
    </row>
    <row r="298" ht="12.75">
      <c r="I298" s="108"/>
    </row>
    <row r="299" ht="12.75">
      <c r="I299" s="108"/>
    </row>
    <row r="300" ht="12.75">
      <c r="I300" s="108"/>
    </row>
    <row r="301" ht="12.75">
      <c r="I301" s="108"/>
    </row>
    <row r="302" ht="12.75">
      <c r="I302" s="108"/>
    </row>
    <row r="303" ht="12.75">
      <c r="I303" s="108"/>
    </row>
    <row r="304" ht="12.75">
      <c r="I304" s="108"/>
    </row>
    <row r="305" ht="12.75">
      <c r="I305" s="108"/>
    </row>
    <row r="306" ht="12.75">
      <c r="I306" s="108"/>
    </row>
    <row r="307" ht="12.75">
      <c r="I307" s="108"/>
    </row>
    <row r="308" ht="12.75">
      <c r="I308" s="108"/>
    </row>
    <row r="309" ht="12.75">
      <c r="I309" s="108"/>
    </row>
    <row r="310" ht="12.75">
      <c r="I310" s="108"/>
    </row>
    <row r="311" ht="12.75">
      <c r="I311" s="108"/>
    </row>
    <row r="312" ht="12.75">
      <c r="I312" s="108"/>
    </row>
    <row r="313" ht="12.75">
      <c r="I313" s="108"/>
    </row>
    <row r="314" ht="12.75">
      <c r="I314" s="108"/>
    </row>
    <row r="315" ht="12.75">
      <c r="I315" s="108"/>
    </row>
    <row r="316" ht="12.75">
      <c r="I316" s="108"/>
    </row>
    <row r="317" ht="12.75">
      <c r="I317" s="108"/>
    </row>
    <row r="318" ht="12.75">
      <c r="I318" s="108"/>
    </row>
    <row r="319" ht="12.75">
      <c r="I319" s="108"/>
    </row>
    <row r="320" ht="12.75">
      <c r="I320" s="108"/>
    </row>
    <row r="321" ht="12.75">
      <c r="I321" s="108"/>
    </row>
    <row r="322" ht="12.75">
      <c r="I322" s="108"/>
    </row>
    <row r="323" ht="12.75">
      <c r="I323" s="108"/>
    </row>
    <row r="324" ht="12.75">
      <c r="I324" s="108"/>
    </row>
    <row r="325" ht="12.75">
      <c r="I325" s="108"/>
    </row>
    <row r="326" ht="12.75">
      <c r="I326" s="108"/>
    </row>
    <row r="327" ht="12.75">
      <c r="I327" s="108"/>
    </row>
    <row r="328" ht="12.75">
      <c r="I328" s="108"/>
    </row>
    <row r="329" ht="12.75">
      <c r="I329" s="108"/>
    </row>
    <row r="330" ht="12.75">
      <c r="I330" s="108"/>
    </row>
    <row r="331" ht="12.75">
      <c r="I331" s="108"/>
    </row>
    <row r="332" ht="12.75">
      <c r="I332" s="108"/>
    </row>
    <row r="333" ht="12.75">
      <c r="I333" s="108"/>
    </row>
    <row r="334" ht="12.75">
      <c r="I334" s="108"/>
    </row>
    <row r="335" ht="12.75">
      <c r="I335" s="108"/>
    </row>
    <row r="336" ht="12.75">
      <c r="I336" s="108"/>
    </row>
    <row r="337" ht="12.75">
      <c r="I337" s="108"/>
    </row>
    <row r="338" ht="12.75">
      <c r="I338" s="108"/>
    </row>
    <row r="339" ht="12.75">
      <c r="I339" s="108"/>
    </row>
    <row r="340" ht="12.75">
      <c r="I340" s="108"/>
    </row>
    <row r="341" ht="12.75">
      <c r="I341" s="108"/>
    </row>
    <row r="342" ht="12.75">
      <c r="I342" s="108"/>
    </row>
    <row r="343" ht="12.75">
      <c r="I343" s="108"/>
    </row>
    <row r="344" ht="12.75">
      <c r="I344" s="108"/>
    </row>
    <row r="345" ht="12.75">
      <c r="I345" s="108"/>
    </row>
    <row r="346" ht="12.75">
      <c r="I346" s="108"/>
    </row>
    <row r="347" ht="12.75">
      <c r="I347" s="108"/>
    </row>
    <row r="348" ht="12.75">
      <c r="I348" s="108"/>
    </row>
    <row r="349" ht="12.75">
      <c r="I349" s="108"/>
    </row>
    <row r="350" ht="12.75">
      <c r="I350" s="108"/>
    </row>
    <row r="351" ht="12.75">
      <c r="I351" s="108"/>
    </row>
    <row r="352" ht="12.75">
      <c r="I352" s="108"/>
    </row>
    <row r="353" ht="12.75">
      <c r="I353" s="108"/>
    </row>
    <row r="354" ht="12.75">
      <c r="I354" s="108"/>
    </row>
    <row r="355" ht="12.75">
      <c r="I355" s="108"/>
    </row>
    <row r="356" ht="12.75">
      <c r="I356" s="108"/>
    </row>
    <row r="357" ht="12.75">
      <c r="I357" s="108"/>
    </row>
    <row r="358" ht="12.75">
      <c r="I358" s="108"/>
    </row>
    <row r="359" ht="12.75">
      <c r="I359" s="108"/>
    </row>
    <row r="360" ht="12.75">
      <c r="I360" s="108"/>
    </row>
    <row r="361" ht="12.75">
      <c r="I361" s="108"/>
    </row>
    <row r="362" ht="12.75">
      <c r="I362" s="108"/>
    </row>
    <row r="363" ht="12.75">
      <c r="I363" s="108"/>
    </row>
    <row r="364" ht="12.75">
      <c r="I364" s="108"/>
    </row>
    <row r="365" ht="12.75">
      <c r="I365" s="108"/>
    </row>
    <row r="366" ht="12.75">
      <c r="I366" s="108"/>
    </row>
    <row r="367" ht="12.75">
      <c r="I367" s="108"/>
    </row>
    <row r="368" ht="12.75">
      <c r="I368" s="108"/>
    </row>
    <row r="369" ht="12.75">
      <c r="I369" s="108"/>
    </row>
    <row r="370" ht="12.75">
      <c r="I370" s="108"/>
    </row>
    <row r="371" ht="12.75">
      <c r="I371" s="108"/>
    </row>
    <row r="372" ht="12.75">
      <c r="I372" s="108"/>
    </row>
    <row r="373" ht="12.75">
      <c r="I373" s="108"/>
    </row>
    <row r="374" ht="12.75">
      <c r="I374" s="108"/>
    </row>
    <row r="375" ht="12.75">
      <c r="I375" s="108"/>
    </row>
    <row r="376" ht="12.75">
      <c r="I376" s="108"/>
    </row>
    <row r="377" ht="12.75">
      <c r="I377" s="108"/>
    </row>
    <row r="378" ht="12.75">
      <c r="I378" s="108"/>
    </row>
    <row r="379" ht="12.75">
      <c r="I379" s="108"/>
    </row>
    <row r="380" ht="12.75">
      <c r="I380" s="108"/>
    </row>
    <row r="381" ht="12.75">
      <c r="I381" s="108"/>
    </row>
    <row r="382" ht="12.75">
      <c r="I382" s="108"/>
    </row>
    <row r="383" ht="12.75">
      <c r="I383" s="108"/>
    </row>
    <row r="384" ht="12.75">
      <c r="I384" s="108"/>
    </row>
    <row r="385" ht="12.75">
      <c r="I385" s="108"/>
    </row>
    <row r="386" ht="12.75">
      <c r="I386" s="108"/>
    </row>
    <row r="387" ht="12.75">
      <c r="I387" s="108"/>
    </row>
    <row r="388" ht="12.75">
      <c r="I388" s="108"/>
    </row>
    <row r="389" ht="12.75">
      <c r="I389" s="108"/>
    </row>
    <row r="390" ht="12.75">
      <c r="I390" s="108"/>
    </row>
    <row r="391" ht="12.75">
      <c r="I391" s="108"/>
    </row>
    <row r="392" ht="12.75">
      <c r="I392" s="108"/>
    </row>
    <row r="393" ht="12.75">
      <c r="I393" s="108"/>
    </row>
    <row r="394" ht="12.75">
      <c r="I394" s="108"/>
    </row>
    <row r="395" ht="12.75">
      <c r="I395" s="108"/>
    </row>
    <row r="396" ht="12.75">
      <c r="I396" s="108"/>
    </row>
    <row r="397" ht="12.75">
      <c r="I397" s="108"/>
    </row>
    <row r="398" ht="12.75">
      <c r="I398" s="108"/>
    </row>
    <row r="399" ht="12.75">
      <c r="I399" s="108"/>
    </row>
    <row r="400" ht="12.75">
      <c r="I400" s="108"/>
    </row>
    <row r="401" ht="12.75">
      <c r="I401" s="108"/>
    </row>
    <row r="402" ht="12.75">
      <c r="I402" s="108"/>
    </row>
    <row r="403" ht="12.75">
      <c r="I403" s="108"/>
    </row>
    <row r="404" ht="12.75">
      <c r="I404" s="108"/>
    </row>
    <row r="405" ht="12.75">
      <c r="I405" s="108"/>
    </row>
    <row r="406" ht="12.75">
      <c r="I406" s="108"/>
    </row>
    <row r="407" ht="12.75">
      <c r="I407" s="108"/>
    </row>
    <row r="408" ht="12.75">
      <c r="I408" s="108"/>
    </row>
    <row r="409" ht="12.75">
      <c r="I409" s="108"/>
    </row>
    <row r="410" ht="12.75">
      <c r="I410" s="108"/>
    </row>
    <row r="411" ht="12.75">
      <c r="I411" s="108"/>
    </row>
    <row r="412" ht="12.75">
      <c r="I412" s="108"/>
    </row>
    <row r="413" ht="12.75">
      <c r="I413" s="108"/>
    </row>
    <row r="414" ht="12.75">
      <c r="I414" s="108"/>
    </row>
    <row r="415" ht="12.75">
      <c r="I415" s="108"/>
    </row>
    <row r="416" ht="12.75">
      <c r="I416" s="108"/>
    </row>
    <row r="417" ht="12.75">
      <c r="I417" s="108"/>
    </row>
    <row r="418" ht="12.75">
      <c r="I418" s="108"/>
    </row>
    <row r="419" ht="12.75">
      <c r="I419" s="108"/>
    </row>
    <row r="420" ht="12.75">
      <c r="I420" s="108"/>
    </row>
    <row r="421" ht="12.75">
      <c r="I421" s="108"/>
    </row>
    <row r="422" ht="12.75">
      <c r="I422" s="108"/>
    </row>
    <row r="423" ht="12.75">
      <c r="I423" s="108"/>
    </row>
    <row r="424" ht="12.75">
      <c r="I424" s="108"/>
    </row>
    <row r="425" ht="12.75">
      <c r="I425" s="108"/>
    </row>
    <row r="426" ht="12.75">
      <c r="I426" s="108"/>
    </row>
    <row r="427" ht="12.75">
      <c r="I427" s="108"/>
    </row>
    <row r="428" ht="12.75">
      <c r="I428" s="108"/>
    </row>
    <row r="429" ht="12.75">
      <c r="I429" s="108"/>
    </row>
    <row r="430" ht="12.75">
      <c r="I430" s="108"/>
    </row>
    <row r="431" ht="12.75">
      <c r="I431" s="108"/>
    </row>
    <row r="432" ht="12.75">
      <c r="I432" s="108"/>
    </row>
    <row r="433" ht="12.75">
      <c r="I433" s="108"/>
    </row>
    <row r="434" ht="12.75">
      <c r="I434" s="108"/>
    </row>
    <row r="435" ht="12.75">
      <c r="I435" s="108"/>
    </row>
    <row r="436" ht="12.75">
      <c r="I436" s="108"/>
    </row>
    <row r="437" ht="12.75">
      <c r="I437" s="108"/>
    </row>
    <row r="438" ht="12.75">
      <c r="I438" s="108"/>
    </row>
    <row r="439" ht="12.75">
      <c r="I439" s="108"/>
    </row>
    <row r="440" ht="12.75">
      <c r="I440" s="108"/>
    </row>
    <row r="441" ht="12.75">
      <c r="I441" s="108"/>
    </row>
    <row r="442" ht="12.75">
      <c r="I442" s="108"/>
    </row>
    <row r="443" ht="12.75">
      <c r="I443" s="108"/>
    </row>
    <row r="444" ht="12.75">
      <c r="I444" s="108"/>
    </row>
    <row r="445" ht="12.75">
      <c r="I445" s="108"/>
    </row>
    <row r="446" ht="12.75">
      <c r="I446" s="108"/>
    </row>
    <row r="447" ht="12.75">
      <c r="I447" s="108"/>
    </row>
    <row r="448" ht="12.75">
      <c r="I448" s="108"/>
    </row>
    <row r="449" ht="12.75">
      <c r="I449" s="108"/>
    </row>
    <row r="450" ht="12.75">
      <c r="I450" s="108"/>
    </row>
    <row r="451" ht="12.75">
      <c r="I451" s="108"/>
    </row>
    <row r="452" ht="12.75">
      <c r="I452" s="108"/>
    </row>
    <row r="453" ht="12.75">
      <c r="I453" s="108"/>
    </row>
    <row r="454" ht="12.75">
      <c r="I454" s="108"/>
    </row>
    <row r="455" ht="12.75">
      <c r="I455" s="108"/>
    </row>
    <row r="456" ht="12.75">
      <c r="I456" s="108"/>
    </row>
    <row r="457" ht="12.75">
      <c r="I457" s="108"/>
    </row>
    <row r="458" ht="12.75">
      <c r="I458" s="108"/>
    </row>
    <row r="459" ht="12.75">
      <c r="I459" s="108"/>
    </row>
    <row r="460" ht="12.75">
      <c r="I460" s="108"/>
    </row>
    <row r="461" ht="12.75">
      <c r="I461" s="108"/>
    </row>
    <row r="462" ht="12.75">
      <c r="I462" s="108"/>
    </row>
    <row r="463" ht="12.75">
      <c r="I463" s="108"/>
    </row>
    <row r="464" ht="12.75">
      <c r="I464" s="108"/>
    </row>
    <row r="465" ht="12.75">
      <c r="I465" s="108"/>
    </row>
    <row r="466" ht="12.75">
      <c r="I466" s="108"/>
    </row>
    <row r="467" ht="12.75">
      <c r="I467" s="108"/>
    </row>
    <row r="468" ht="12.75">
      <c r="I468" s="108"/>
    </row>
    <row r="469" ht="12.75">
      <c r="I469" s="108"/>
    </row>
    <row r="470" ht="12.75">
      <c r="I470" s="108"/>
    </row>
    <row r="471" ht="12.75">
      <c r="I471" s="108"/>
    </row>
    <row r="472" ht="12.75">
      <c r="I472" s="108"/>
    </row>
    <row r="473" ht="12.75">
      <c r="I473" s="108"/>
    </row>
    <row r="474" ht="12.75">
      <c r="I474" s="108"/>
    </row>
    <row r="475" ht="12.75">
      <c r="I475" s="108"/>
    </row>
    <row r="476" ht="12.75">
      <c r="I476" s="108"/>
    </row>
    <row r="477" ht="12.75">
      <c r="I477" s="108"/>
    </row>
    <row r="478" ht="12.75">
      <c r="I478" s="108"/>
    </row>
    <row r="479" ht="12.75">
      <c r="I479" s="108"/>
    </row>
    <row r="480" ht="12.75">
      <c r="I480" s="108"/>
    </row>
    <row r="481" ht="12.75">
      <c r="I481" s="108"/>
    </row>
    <row r="482" ht="12.75">
      <c r="I482" s="108"/>
    </row>
    <row r="483" ht="12.75">
      <c r="I483" s="108"/>
    </row>
    <row r="484" ht="12.75">
      <c r="I484" s="108"/>
    </row>
    <row r="485" ht="12.75">
      <c r="I485" s="108"/>
    </row>
    <row r="486" ht="12.75">
      <c r="I486" s="108"/>
    </row>
    <row r="487" ht="12.75">
      <c r="I487" s="108"/>
    </row>
    <row r="488" ht="12.75">
      <c r="I488" s="108"/>
    </row>
    <row r="489" ht="12.75">
      <c r="I489" s="108"/>
    </row>
    <row r="490" ht="12.75">
      <c r="I490" s="108"/>
    </row>
    <row r="491" ht="12.75">
      <c r="I491" s="108"/>
    </row>
    <row r="492" ht="12.75">
      <c r="I492" s="108"/>
    </row>
    <row r="493" ht="12.75">
      <c r="I493" s="108"/>
    </row>
    <row r="494" ht="12.75">
      <c r="I494" s="108"/>
    </row>
    <row r="495" ht="12.75">
      <c r="I495" s="108"/>
    </row>
    <row r="496" ht="12.75">
      <c r="I496" s="108"/>
    </row>
    <row r="497" ht="12.75">
      <c r="I497" s="108"/>
    </row>
    <row r="498" ht="12.75">
      <c r="I498" s="108"/>
    </row>
    <row r="499" ht="12.75">
      <c r="I499" s="108"/>
    </row>
    <row r="500" ht="12.75">
      <c r="I500" s="108"/>
    </row>
    <row r="501" ht="12.75">
      <c r="I501" s="108"/>
    </row>
    <row r="502" ht="12.75">
      <c r="I502" s="108"/>
    </row>
    <row r="503" ht="12.75">
      <c r="I503" s="108"/>
    </row>
    <row r="504" ht="12.75">
      <c r="I504" s="108"/>
    </row>
    <row r="505" ht="12.75">
      <c r="I505" s="108"/>
    </row>
    <row r="506" ht="12.75">
      <c r="I506" s="108"/>
    </row>
    <row r="507" ht="12.75">
      <c r="I507" s="108"/>
    </row>
    <row r="508" ht="12.75">
      <c r="I508" s="108"/>
    </row>
    <row r="509" ht="12.75">
      <c r="I509" s="108"/>
    </row>
    <row r="510" ht="12.75">
      <c r="I510" s="108"/>
    </row>
    <row r="511" ht="12.75">
      <c r="I511" s="108"/>
    </row>
    <row r="512" ht="12.75">
      <c r="I512" s="108"/>
    </row>
    <row r="513" ht="12.75">
      <c r="I513" s="108"/>
    </row>
    <row r="514" ht="12.75">
      <c r="I514" s="108"/>
    </row>
    <row r="515" ht="12.75">
      <c r="I515" s="108"/>
    </row>
    <row r="516" ht="12.75">
      <c r="I516" s="108"/>
    </row>
    <row r="517" ht="12.75">
      <c r="I517" s="108"/>
    </row>
    <row r="518" ht="12.75">
      <c r="I518" s="108"/>
    </row>
    <row r="519" ht="12.75">
      <c r="I519" s="108"/>
    </row>
    <row r="520" ht="12.75">
      <c r="I520" s="108"/>
    </row>
    <row r="521" ht="12.75">
      <c r="I521" s="108"/>
    </row>
    <row r="522" ht="12.75">
      <c r="I522" s="108"/>
    </row>
    <row r="523" ht="12.75">
      <c r="I523" s="108"/>
    </row>
    <row r="524" ht="12.75">
      <c r="I524" s="108"/>
    </row>
    <row r="525" ht="12.75">
      <c r="I525" s="108"/>
    </row>
    <row r="526" ht="12.75">
      <c r="I526" s="108"/>
    </row>
    <row r="527" ht="12.75">
      <c r="I527" s="108"/>
    </row>
    <row r="528" ht="12.75">
      <c r="I528" s="108"/>
    </row>
    <row r="529" ht="12.75">
      <c r="I529" s="108"/>
    </row>
    <row r="530" ht="12.75">
      <c r="I530" s="108"/>
    </row>
    <row r="531" ht="12.75">
      <c r="I531" s="108"/>
    </row>
    <row r="532" ht="12.75">
      <c r="I532" s="108"/>
    </row>
    <row r="533" ht="12.75">
      <c r="I533" s="108"/>
    </row>
    <row r="534" ht="12.75">
      <c r="I534" s="108"/>
    </row>
    <row r="535" ht="12.75">
      <c r="I535" s="108"/>
    </row>
    <row r="536" ht="12.75">
      <c r="I536" s="108"/>
    </row>
    <row r="537" ht="12.75">
      <c r="I537" s="108"/>
    </row>
    <row r="538" ht="12.75">
      <c r="I538" s="108"/>
    </row>
    <row r="539" ht="12.75">
      <c r="I539" s="108"/>
    </row>
    <row r="540" ht="12.75">
      <c r="I540" s="108"/>
    </row>
    <row r="541" ht="12.75">
      <c r="I541" s="108"/>
    </row>
    <row r="542" ht="12.75">
      <c r="I542" s="108"/>
    </row>
    <row r="543" ht="12.75">
      <c r="I543" s="108"/>
    </row>
    <row r="544" ht="12.75">
      <c r="I544" s="108"/>
    </row>
    <row r="545" ht="12.75">
      <c r="I545" s="108"/>
    </row>
    <row r="546" ht="12.75">
      <c r="I546" s="108"/>
    </row>
    <row r="547" ht="12.75">
      <c r="I547" s="108"/>
    </row>
    <row r="548" ht="12.75">
      <c r="I548" s="108"/>
    </row>
    <row r="549" ht="12.75">
      <c r="I549" s="108"/>
    </row>
    <row r="550" ht="12.75">
      <c r="I550" s="108"/>
    </row>
    <row r="551" ht="12.75">
      <c r="I551" s="108"/>
    </row>
    <row r="552" ht="12.75">
      <c r="I552" s="108"/>
    </row>
    <row r="553" ht="12.75">
      <c r="I553" s="108"/>
    </row>
    <row r="554" ht="12.75">
      <c r="I554" s="108"/>
    </row>
    <row r="555" ht="12.75">
      <c r="I555" s="108"/>
    </row>
    <row r="556" ht="12.75">
      <c r="I556" s="108"/>
    </row>
    <row r="557" ht="12.75">
      <c r="I557" s="108"/>
    </row>
    <row r="558" ht="12.75">
      <c r="I558" s="108"/>
    </row>
    <row r="559" ht="12.75">
      <c r="I559" s="108"/>
    </row>
    <row r="560" ht="12.75">
      <c r="I560" s="108"/>
    </row>
    <row r="561" ht="12.75">
      <c r="I561" s="108"/>
    </row>
    <row r="562" ht="12.75">
      <c r="I562" s="108"/>
    </row>
    <row r="563" ht="12.75">
      <c r="I563" s="108"/>
    </row>
    <row r="564" ht="12.75">
      <c r="I564" s="108"/>
    </row>
    <row r="565" ht="12.75">
      <c r="I565" s="108"/>
    </row>
    <row r="566" ht="12.75">
      <c r="I566" s="108"/>
    </row>
    <row r="567" ht="12.75">
      <c r="I567" s="108"/>
    </row>
    <row r="568" ht="12.75">
      <c r="I568" s="108"/>
    </row>
    <row r="569" ht="12.75">
      <c r="I569" s="108"/>
    </row>
    <row r="570" ht="12.75">
      <c r="I570" s="108"/>
    </row>
    <row r="571" ht="12.75">
      <c r="I571" s="108"/>
    </row>
    <row r="572" ht="12.75">
      <c r="I572" s="108"/>
    </row>
    <row r="573" ht="12.75">
      <c r="I573" s="108"/>
    </row>
    <row r="574" ht="12.75">
      <c r="I574" s="108"/>
    </row>
    <row r="575" ht="12.75">
      <c r="I575" s="108"/>
    </row>
    <row r="576" ht="12.75">
      <c r="I576" s="108"/>
    </row>
    <row r="577" ht="12.75">
      <c r="I577" s="108"/>
    </row>
    <row r="578" ht="12.75">
      <c r="I578" s="108"/>
    </row>
    <row r="579" ht="12.75">
      <c r="I579" s="108"/>
    </row>
    <row r="580" ht="12.75">
      <c r="I580" s="108"/>
    </row>
    <row r="581" ht="12.75">
      <c r="I581" s="108"/>
    </row>
    <row r="582" ht="12.75">
      <c r="I582" s="108"/>
    </row>
    <row r="583" ht="12.75">
      <c r="I583" s="108"/>
    </row>
    <row r="584" ht="12.75">
      <c r="I584" s="108"/>
    </row>
    <row r="585" ht="12.75">
      <c r="I585" s="108"/>
    </row>
    <row r="586" ht="12.75">
      <c r="I586" s="108"/>
    </row>
    <row r="587" ht="12.75">
      <c r="I587" s="108"/>
    </row>
    <row r="588" ht="12.75">
      <c r="I588" s="108"/>
    </row>
    <row r="589" ht="12.75">
      <c r="I589" s="108"/>
    </row>
    <row r="590" ht="12.75">
      <c r="I590" s="108"/>
    </row>
    <row r="591" ht="12.75">
      <c r="I591" s="108"/>
    </row>
    <row r="592" ht="12.75">
      <c r="I592" s="108"/>
    </row>
    <row r="593" ht="12.75">
      <c r="I593" s="108"/>
    </row>
    <row r="594" ht="12.75">
      <c r="I594" s="108"/>
    </row>
    <row r="595" ht="12.75">
      <c r="I595" s="108"/>
    </row>
    <row r="596" ht="12.75">
      <c r="I596" s="108"/>
    </row>
    <row r="597" ht="12.75">
      <c r="I597" s="108"/>
    </row>
    <row r="598" ht="12.75">
      <c r="I598" s="108"/>
    </row>
    <row r="599" ht="12.75">
      <c r="I599" s="108"/>
    </row>
    <row r="600" ht="12.75">
      <c r="I600" s="108"/>
    </row>
    <row r="601" ht="12.75">
      <c r="I601" s="108"/>
    </row>
    <row r="602" ht="12.75">
      <c r="I602" s="108"/>
    </row>
    <row r="603" ht="12.75">
      <c r="I603" s="108"/>
    </row>
    <row r="604" ht="12.75">
      <c r="I604" s="108"/>
    </row>
    <row r="605" ht="12.75">
      <c r="I605" s="108"/>
    </row>
    <row r="606" ht="12.75">
      <c r="I606" s="108"/>
    </row>
    <row r="607" ht="12.75">
      <c r="I607" s="108"/>
    </row>
    <row r="608" ht="12.75">
      <c r="I608" s="108"/>
    </row>
    <row r="609" ht="12.75">
      <c r="I609" s="108"/>
    </row>
    <row r="610" ht="12.75">
      <c r="I610" s="108"/>
    </row>
    <row r="611" ht="12.75">
      <c r="I611" s="108"/>
    </row>
    <row r="612" ht="12.75">
      <c r="I612" s="108"/>
    </row>
    <row r="613" ht="12.75">
      <c r="I613" s="108"/>
    </row>
    <row r="614" ht="12.75">
      <c r="I614" s="108"/>
    </row>
    <row r="615" ht="12.75">
      <c r="I615" s="108"/>
    </row>
    <row r="616" ht="12.75">
      <c r="I616" s="108"/>
    </row>
    <row r="617" ht="12.75">
      <c r="I617" s="108"/>
    </row>
    <row r="618" ht="12.75">
      <c r="I618" s="108"/>
    </row>
    <row r="619" ht="12.75">
      <c r="I619" s="108"/>
    </row>
    <row r="620" ht="12.75">
      <c r="I620" s="108"/>
    </row>
    <row r="621" ht="12.75">
      <c r="I621" s="108"/>
    </row>
    <row r="622" ht="12.75">
      <c r="I622" s="108"/>
    </row>
    <row r="623" ht="12.75">
      <c r="I623" s="108"/>
    </row>
    <row r="624" ht="12.75">
      <c r="I624" s="108"/>
    </row>
    <row r="625" ht="12.75">
      <c r="I625" s="108"/>
    </row>
    <row r="626" ht="12.75">
      <c r="I626" s="108"/>
    </row>
    <row r="627" ht="12.75">
      <c r="I627" s="108"/>
    </row>
    <row r="628" ht="12.75">
      <c r="I628" s="108"/>
    </row>
    <row r="629" ht="12.75">
      <c r="I629" s="108"/>
    </row>
    <row r="630" ht="12.75">
      <c r="I630" s="108"/>
    </row>
    <row r="631" ht="12.75">
      <c r="I631" s="108"/>
    </row>
    <row r="632" ht="12.75">
      <c r="I632" s="108"/>
    </row>
    <row r="633" ht="12.75">
      <c r="I633" s="108"/>
    </row>
    <row r="634" ht="12.75">
      <c r="I634" s="108"/>
    </row>
    <row r="635" ht="12.75">
      <c r="I635" s="108"/>
    </row>
    <row r="636" ht="12.75">
      <c r="I636" s="108"/>
    </row>
    <row r="637" ht="12.75">
      <c r="I637" s="108"/>
    </row>
    <row r="638" ht="12.75">
      <c r="I638" s="108"/>
    </row>
    <row r="639" ht="12.75">
      <c r="I639" s="108"/>
    </row>
    <row r="640" ht="12.75">
      <c r="I640" s="108"/>
    </row>
    <row r="641" ht="12.75">
      <c r="I641" s="108"/>
    </row>
    <row r="642" ht="12.75">
      <c r="I642" s="108"/>
    </row>
    <row r="643" ht="12.75">
      <c r="I643" s="108"/>
    </row>
    <row r="644" ht="12.75">
      <c r="I644" s="108"/>
    </row>
    <row r="645" ht="12.75">
      <c r="I645" s="108"/>
    </row>
    <row r="646" ht="12.75">
      <c r="I646" s="108"/>
    </row>
    <row r="647" ht="12.75">
      <c r="I647" s="108"/>
    </row>
    <row r="648" ht="12.75">
      <c r="I648" s="108"/>
    </row>
    <row r="649" ht="12.75">
      <c r="I649" s="108"/>
    </row>
    <row r="650" ht="12.75">
      <c r="I650" s="108"/>
    </row>
    <row r="651" ht="12.75">
      <c r="I651" s="108"/>
    </row>
    <row r="652" ht="12.75">
      <c r="I652" s="108"/>
    </row>
    <row r="653" ht="12.75">
      <c r="I653" s="108"/>
    </row>
    <row r="654" ht="12.75">
      <c r="I654" s="108"/>
    </row>
    <row r="655" ht="12.75">
      <c r="I655" s="108"/>
    </row>
    <row r="656" ht="12.75">
      <c r="I656" s="108"/>
    </row>
    <row r="657" ht="12.75">
      <c r="I657" s="108"/>
    </row>
    <row r="658" ht="12.75">
      <c r="I658" s="108"/>
    </row>
    <row r="659" ht="12.75">
      <c r="I659" s="108"/>
    </row>
    <row r="660" ht="12.75">
      <c r="I660" s="108"/>
    </row>
    <row r="661" ht="12.75">
      <c r="I661" s="108"/>
    </row>
    <row r="662" ht="12.75">
      <c r="I662" s="108"/>
    </row>
    <row r="663" ht="12.75">
      <c r="I663" s="108"/>
    </row>
    <row r="664" ht="12.75">
      <c r="I664" s="108"/>
    </row>
    <row r="665" ht="12.75">
      <c r="I665" s="108"/>
    </row>
    <row r="666" ht="12.75">
      <c r="I666" s="108"/>
    </row>
    <row r="667" ht="12.75">
      <c r="I667" s="108"/>
    </row>
    <row r="668" ht="12.75">
      <c r="I668" s="108"/>
    </row>
    <row r="669" ht="12.75">
      <c r="I669" s="108"/>
    </row>
    <row r="670" ht="12.75">
      <c r="I670" s="108"/>
    </row>
    <row r="671" ht="12.75">
      <c r="I671" s="108"/>
    </row>
    <row r="672" ht="12.75">
      <c r="I672" s="108"/>
    </row>
    <row r="673" ht="12.75">
      <c r="I673" s="108"/>
    </row>
    <row r="674" ht="12.75">
      <c r="I674" s="108"/>
    </row>
    <row r="675" ht="12.75">
      <c r="I675" s="108"/>
    </row>
    <row r="676" ht="12.75">
      <c r="I676" s="108"/>
    </row>
    <row r="677" ht="12.75">
      <c r="I677" s="108"/>
    </row>
    <row r="678" ht="12.75">
      <c r="I678" s="108"/>
    </row>
    <row r="679" ht="12.75">
      <c r="I679" s="108"/>
    </row>
    <row r="680" ht="12.75">
      <c r="I680" s="108"/>
    </row>
    <row r="681" ht="12.75">
      <c r="I681" s="108"/>
    </row>
    <row r="682" ht="12.75">
      <c r="I682" s="108"/>
    </row>
    <row r="683" ht="12.75">
      <c r="I683" s="108"/>
    </row>
    <row r="684" ht="12.75">
      <c r="I684" s="108"/>
    </row>
    <row r="685" ht="12.75">
      <c r="I685" s="108"/>
    </row>
    <row r="686" ht="12.75">
      <c r="I686" s="108"/>
    </row>
    <row r="687" ht="12.75">
      <c r="I687" s="108"/>
    </row>
    <row r="688" ht="12.75">
      <c r="I688" s="108"/>
    </row>
    <row r="689" ht="12.75">
      <c r="I689" s="108"/>
    </row>
    <row r="690" ht="12.75">
      <c r="I690" s="108"/>
    </row>
    <row r="691" ht="12.75">
      <c r="I691" s="108"/>
    </row>
    <row r="692" ht="12.75">
      <c r="I692" s="108"/>
    </row>
    <row r="693" ht="12.75">
      <c r="I693" s="108"/>
    </row>
    <row r="694" ht="12.75">
      <c r="I694" s="108"/>
    </row>
    <row r="695" ht="12.75">
      <c r="I695" s="108"/>
    </row>
    <row r="696" ht="12.75">
      <c r="I696" s="108"/>
    </row>
    <row r="697" ht="12.75">
      <c r="I697" s="108"/>
    </row>
    <row r="698" ht="12.75">
      <c r="I698" s="108"/>
    </row>
    <row r="699" ht="12.75">
      <c r="I699" s="108"/>
    </row>
    <row r="700" ht="12.75">
      <c r="I700" s="108"/>
    </row>
    <row r="701" ht="12.75">
      <c r="I701" s="108"/>
    </row>
    <row r="702" ht="12.75">
      <c r="I702" s="108"/>
    </row>
    <row r="703" ht="12.75">
      <c r="I703" s="108"/>
    </row>
    <row r="704" ht="12.75">
      <c r="I704" s="108"/>
    </row>
    <row r="705" ht="12.75">
      <c r="I705" s="108"/>
    </row>
    <row r="706" ht="12.75">
      <c r="I706" s="108"/>
    </row>
    <row r="707" ht="12.75">
      <c r="I707" s="108"/>
    </row>
    <row r="708" ht="12.75">
      <c r="I708" s="108"/>
    </row>
    <row r="709" ht="12.75">
      <c r="I709" s="108"/>
    </row>
    <row r="710" ht="12.75">
      <c r="I710" s="108"/>
    </row>
    <row r="711" ht="12.75">
      <c r="I711" s="108"/>
    </row>
    <row r="712" ht="12.75">
      <c r="I712" s="108"/>
    </row>
    <row r="713" ht="12.75">
      <c r="I713" s="108"/>
    </row>
    <row r="714" ht="12.75">
      <c r="I714" s="108"/>
    </row>
    <row r="715" ht="12.75">
      <c r="I715" s="108"/>
    </row>
    <row r="716" ht="12.75">
      <c r="I716" s="108"/>
    </row>
    <row r="717" ht="12.75">
      <c r="I717" s="108"/>
    </row>
    <row r="718" ht="12.75">
      <c r="I718" s="108"/>
    </row>
    <row r="719" ht="12.75">
      <c r="I719" s="108"/>
    </row>
    <row r="720" ht="12.75">
      <c r="I720" s="108"/>
    </row>
    <row r="721" ht="12.75">
      <c r="I721" s="108"/>
    </row>
    <row r="722" ht="12.75">
      <c r="I722" s="108"/>
    </row>
    <row r="723" ht="12.75">
      <c r="I723" s="108"/>
    </row>
    <row r="724" ht="12.75">
      <c r="I724" s="108"/>
    </row>
    <row r="725" ht="12.75">
      <c r="I725" s="108"/>
    </row>
    <row r="726" ht="12.75">
      <c r="I726" s="108"/>
    </row>
    <row r="727" ht="12.75">
      <c r="I727" s="108"/>
    </row>
    <row r="728" ht="12.75">
      <c r="I728" s="108"/>
    </row>
    <row r="729" ht="12.75">
      <c r="I729" s="108"/>
    </row>
    <row r="730" ht="12.75">
      <c r="I730" s="108"/>
    </row>
    <row r="731" ht="12.75">
      <c r="I731" s="108"/>
    </row>
    <row r="732" ht="12.75">
      <c r="I732" s="108"/>
    </row>
    <row r="733" ht="12.75">
      <c r="I733" s="108"/>
    </row>
    <row r="734" ht="12.75">
      <c r="I734" s="108"/>
    </row>
    <row r="735" ht="12.75">
      <c r="I735" s="108"/>
    </row>
    <row r="736" ht="12.75">
      <c r="I736" s="108"/>
    </row>
    <row r="737" ht="12.75">
      <c r="I737" s="108"/>
    </row>
    <row r="738" ht="12.75">
      <c r="I738" s="108"/>
    </row>
    <row r="739" ht="12.75">
      <c r="I739" s="108"/>
    </row>
    <row r="740" ht="12.75">
      <c r="I740" s="108"/>
    </row>
    <row r="741" ht="12.75">
      <c r="I741" s="108"/>
    </row>
    <row r="742" ht="12.75">
      <c r="I742" s="108"/>
    </row>
    <row r="743" ht="12.75">
      <c r="I743" s="108"/>
    </row>
    <row r="744" ht="12.75">
      <c r="I744" s="108"/>
    </row>
    <row r="745" ht="12.75">
      <c r="I745" s="108"/>
    </row>
    <row r="746" ht="12.75">
      <c r="I746" s="108"/>
    </row>
    <row r="747" ht="12.75">
      <c r="I747" s="108"/>
    </row>
    <row r="748" ht="12.75">
      <c r="I748" s="108"/>
    </row>
    <row r="749" ht="12.75">
      <c r="I749" s="108"/>
    </row>
    <row r="750" ht="12.75">
      <c r="I750" s="108"/>
    </row>
    <row r="751" ht="12.75">
      <c r="I751" s="108"/>
    </row>
    <row r="752" ht="12.75">
      <c r="I752" s="108"/>
    </row>
    <row r="753" ht="12.75">
      <c r="I753" s="108"/>
    </row>
    <row r="754" ht="12.75">
      <c r="I754" s="108"/>
    </row>
    <row r="755" ht="12.75">
      <c r="I755" s="108"/>
    </row>
    <row r="756" ht="12.75">
      <c r="I756" s="108"/>
    </row>
    <row r="757" ht="12.75">
      <c r="I757" s="108"/>
    </row>
    <row r="758" ht="12.75">
      <c r="I758" s="108"/>
    </row>
    <row r="759" ht="12.75">
      <c r="I759" s="108"/>
    </row>
    <row r="760" ht="12.75">
      <c r="I760" s="108"/>
    </row>
    <row r="761" ht="12.75">
      <c r="I761" s="108"/>
    </row>
    <row r="762" ht="12.75">
      <c r="I762" s="108"/>
    </row>
    <row r="763" ht="12.75">
      <c r="I763" s="108"/>
    </row>
    <row r="764" ht="12.75">
      <c r="I764" s="108"/>
    </row>
    <row r="765" ht="12.75">
      <c r="I765" s="108"/>
    </row>
    <row r="766" ht="12.75">
      <c r="I766" s="108"/>
    </row>
    <row r="767" ht="12.75">
      <c r="I767" s="108"/>
    </row>
    <row r="768" ht="12.75">
      <c r="I768" s="108"/>
    </row>
    <row r="769" ht="12.75">
      <c r="I769" s="108"/>
    </row>
    <row r="770" ht="12.75">
      <c r="I770" s="108"/>
    </row>
    <row r="771" ht="12.75">
      <c r="I771" s="108"/>
    </row>
    <row r="772" ht="12.75">
      <c r="I772" s="108"/>
    </row>
    <row r="773" ht="12.75">
      <c r="I773" s="108"/>
    </row>
    <row r="774" ht="12.75">
      <c r="I774" s="108"/>
    </row>
    <row r="775" ht="12.75">
      <c r="I775" s="108"/>
    </row>
    <row r="776" ht="12.75">
      <c r="I776" s="108"/>
    </row>
    <row r="777" ht="12.75">
      <c r="I777" s="108"/>
    </row>
    <row r="778" ht="12.75">
      <c r="I778" s="108"/>
    </row>
    <row r="779" ht="12.75">
      <c r="I779" s="108"/>
    </row>
    <row r="780" ht="12.75">
      <c r="I780" s="108"/>
    </row>
    <row r="781" ht="12.75">
      <c r="I781" s="108"/>
    </row>
    <row r="782" ht="12.75">
      <c r="I782" s="108"/>
    </row>
    <row r="783" ht="12.75">
      <c r="I783" s="108"/>
    </row>
    <row r="784" ht="12.75">
      <c r="I784" s="108"/>
    </row>
    <row r="785" ht="12.75">
      <c r="I785" s="108"/>
    </row>
    <row r="786" ht="12.75">
      <c r="I786" s="108"/>
    </row>
    <row r="787" ht="12.75">
      <c r="I787" s="108"/>
    </row>
    <row r="788" ht="12.75">
      <c r="I788" s="108"/>
    </row>
    <row r="789" ht="12.75">
      <c r="I789" s="108"/>
    </row>
    <row r="790" ht="12.75">
      <c r="I790" s="108"/>
    </row>
    <row r="791" ht="12.75">
      <c r="I791" s="108"/>
    </row>
    <row r="792" ht="12.75">
      <c r="I792" s="108"/>
    </row>
    <row r="793" ht="12.75">
      <c r="I793" s="108"/>
    </row>
    <row r="794" ht="12.75">
      <c r="I794" s="108"/>
    </row>
    <row r="795" ht="12.75">
      <c r="I795" s="108"/>
    </row>
    <row r="796" ht="12.75">
      <c r="I796" s="108"/>
    </row>
    <row r="797" ht="12.75">
      <c r="I797" s="108"/>
    </row>
    <row r="798" ht="12.75">
      <c r="I798" s="108"/>
    </row>
    <row r="799" ht="12.75">
      <c r="I799" s="108"/>
    </row>
    <row r="800" ht="12.75">
      <c r="I800" s="108"/>
    </row>
    <row r="801" ht="12.75">
      <c r="I801" s="108"/>
    </row>
    <row r="802" ht="12.75">
      <c r="I802" s="108"/>
    </row>
    <row r="803" ht="12.75">
      <c r="I803" s="108"/>
    </row>
    <row r="804" ht="12.75">
      <c r="I804" s="108"/>
    </row>
    <row r="805" ht="12.75">
      <c r="I805" s="108"/>
    </row>
    <row r="806" ht="12.75">
      <c r="I806" s="108"/>
    </row>
    <row r="807" ht="12.75">
      <c r="I807" s="108"/>
    </row>
    <row r="808" ht="12.75">
      <c r="I808" s="108"/>
    </row>
    <row r="809" ht="12.75">
      <c r="I809" s="108"/>
    </row>
    <row r="810" ht="12.75">
      <c r="I810" s="108"/>
    </row>
    <row r="811" ht="12.75">
      <c r="I811" s="108"/>
    </row>
    <row r="812" ht="12.75">
      <c r="I812" s="108"/>
    </row>
    <row r="813" ht="12.75">
      <c r="I813" s="108"/>
    </row>
    <row r="814" ht="12.75">
      <c r="I814" s="108"/>
    </row>
    <row r="815" ht="12.75">
      <c r="I815" s="108"/>
    </row>
    <row r="816" ht="12.75">
      <c r="I816" s="108"/>
    </row>
    <row r="817" ht="12.75">
      <c r="I817" s="108"/>
    </row>
    <row r="818" ht="12.75">
      <c r="I818" s="108"/>
    </row>
    <row r="819" ht="12.75">
      <c r="I819" s="108"/>
    </row>
    <row r="820" ht="12.75">
      <c r="I820" s="108"/>
    </row>
    <row r="821" ht="12.75">
      <c r="I821" s="108"/>
    </row>
    <row r="822" ht="12.75">
      <c r="I822" s="108"/>
    </row>
    <row r="823" ht="12.75">
      <c r="I823" s="108"/>
    </row>
    <row r="824" ht="12.75">
      <c r="I824" s="108"/>
    </row>
    <row r="825" ht="12.75">
      <c r="I825" s="108"/>
    </row>
    <row r="826" ht="12.75">
      <c r="I826" s="108"/>
    </row>
    <row r="827" ht="12.75">
      <c r="I827" s="108"/>
    </row>
    <row r="828" ht="12.75">
      <c r="I828" s="108"/>
    </row>
    <row r="829" ht="12.75">
      <c r="I829" s="108"/>
    </row>
    <row r="830" ht="12.75">
      <c r="I830" s="108"/>
    </row>
    <row r="831" ht="12.75">
      <c r="I831" s="108"/>
    </row>
    <row r="832" ht="12.75">
      <c r="I832" s="108"/>
    </row>
    <row r="833" ht="12.75">
      <c r="I833" s="108"/>
    </row>
    <row r="834" ht="12.75">
      <c r="I834" s="108"/>
    </row>
    <row r="835" ht="12.75">
      <c r="I835" s="108"/>
    </row>
    <row r="836" ht="12.75">
      <c r="I836" s="108"/>
    </row>
    <row r="837" ht="12.75">
      <c r="I837" s="108"/>
    </row>
    <row r="838" ht="12.75">
      <c r="I838" s="108"/>
    </row>
    <row r="839" ht="12.75">
      <c r="I839" s="108"/>
    </row>
    <row r="840" ht="12.75">
      <c r="I840" s="108"/>
    </row>
    <row r="841" ht="12.75">
      <c r="I841" s="108"/>
    </row>
    <row r="842" ht="12.75">
      <c r="I842" s="108"/>
    </row>
    <row r="843" ht="12.75">
      <c r="I843" s="108"/>
    </row>
    <row r="844" ht="12.75">
      <c r="I844" s="108"/>
    </row>
    <row r="845" ht="12.75">
      <c r="I845" s="108"/>
    </row>
    <row r="846" ht="12.75">
      <c r="I846" s="108"/>
    </row>
    <row r="847" ht="12.75">
      <c r="I847" s="108"/>
    </row>
    <row r="848" ht="12.75">
      <c r="I848" s="108"/>
    </row>
    <row r="849" ht="12.75">
      <c r="I849" s="108"/>
    </row>
    <row r="850" ht="12.75">
      <c r="I850" s="108"/>
    </row>
    <row r="851" ht="12.75">
      <c r="I851" s="108"/>
    </row>
    <row r="852" ht="12.75">
      <c r="I852" s="108"/>
    </row>
    <row r="853" ht="12.75">
      <c r="I853" s="108"/>
    </row>
    <row r="854" ht="12.75">
      <c r="I854" s="108"/>
    </row>
    <row r="855" ht="12.75">
      <c r="I855" s="108"/>
    </row>
    <row r="856" ht="12.75">
      <c r="I856" s="108"/>
    </row>
    <row r="857" ht="12.75">
      <c r="I857" s="108"/>
    </row>
    <row r="858" ht="12.75">
      <c r="I858" s="108"/>
    </row>
    <row r="859" ht="12.75">
      <c r="I859" s="108"/>
    </row>
    <row r="860" ht="12.75">
      <c r="I860" s="108"/>
    </row>
    <row r="861" ht="12.75">
      <c r="I861" s="108"/>
    </row>
    <row r="862" ht="12.75">
      <c r="I862" s="108"/>
    </row>
    <row r="863" ht="12.75">
      <c r="I863" s="108"/>
    </row>
    <row r="864" ht="12.75">
      <c r="I864" s="108"/>
    </row>
    <row r="865" ht="12.75">
      <c r="I865" s="108"/>
    </row>
    <row r="866" ht="12.75">
      <c r="I866" s="108"/>
    </row>
    <row r="867" ht="12.75">
      <c r="I867" s="108"/>
    </row>
    <row r="868" ht="12.75">
      <c r="I868" s="108"/>
    </row>
    <row r="869" ht="12.75">
      <c r="I869" s="108"/>
    </row>
    <row r="870" ht="12.75">
      <c r="I870" s="108"/>
    </row>
    <row r="871" ht="12.75">
      <c r="I871" s="108"/>
    </row>
    <row r="872" ht="12.75">
      <c r="I872" s="108"/>
    </row>
    <row r="873" ht="12.75">
      <c r="I873" s="108"/>
    </row>
    <row r="874" ht="12.75">
      <c r="I874" s="108"/>
    </row>
    <row r="875" ht="12.75">
      <c r="I875" s="108"/>
    </row>
    <row r="876" ht="12.75">
      <c r="I876" s="108"/>
    </row>
    <row r="877" ht="12.75">
      <c r="I877" s="108"/>
    </row>
    <row r="878" ht="12.75">
      <c r="I878" s="108"/>
    </row>
    <row r="879" ht="12.75">
      <c r="I879" s="108"/>
    </row>
    <row r="880" ht="12.75">
      <c r="I880" s="108"/>
    </row>
    <row r="881" ht="12.75">
      <c r="I881" s="108"/>
    </row>
    <row r="882" ht="12.75">
      <c r="I882" s="108"/>
    </row>
    <row r="883" ht="12.75">
      <c r="I883" s="108"/>
    </row>
    <row r="884" ht="12.75">
      <c r="I884" s="108"/>
    </row>
    <row r="885" ht="12.75">
      <c r="I885" s="108"/>
    </row>
    <row r="886" ht="12.75">
      <c r="I886" s="108"/>
    </row>
    <row r="887" ht="12.75">
      <c r="I887" s="108"/>
    </row>
    <row r="888" ht="12.75">
      <c r="I888" s="108"/>
    </row>
    <row r="889" ht="12.75">
      <c r="I889" s="108"/>
    </row>
    <row r="890" ht="12.75">
      <c r="I890" s="108"/>
    </row>
    <row r="891" ht="12.75">
      <c r="I891" s="108"/>
    </row>
    <row r="892" ht="12.75">
      <c r="I892" s="108"/>
    </row>
    <row r="893" ht="12.75">
      <c r="I893" s="108"/>
    </row>
    <row r="894" ht="12.75">
      <c r="I894" s="108"/>
    </row>
    <row r="895" ht="12.75">
      <c r="I895" s="108"/>
    </row>
    <row r="896" ht="12.75">
      <c r="I896" s="108"/>
    </row>
    <row r="897" ht="12.75">
      <c r="I897" s="108"/>
    </row>
    <row r="898" ht="12.75">
      <c r="I898" s="108"/>
    </row>
    <row r="899" ht="12.75">
      <c r="I899" s="108"/>
    </row>
    <row r="900" ht="12.75">
      <c r="I900" s="108"/>
    </row>
    <row r="901" ht="12.75">
      <c r="I901" s="108"/>
    </row>
    <row r="902" ht="12.75">
      <c r="I902" s="108"/>
    </row>
    <row r="903" ht="12.75">
      <c r="I903" s="108"/>
    </row>
    <row r="904" ht="12.75">
      <c r="I904" s="108"/>
    </row>
    <row r="905" ht="12.75">
      <c r="I905" s="108"/>
    </row>
    <row r="906" ht="12.75">
      <c r="I906" s="108"/>
    </row>
    <row r="907" ht="12.75">
      <c r="I907" s="108"/>
    </row>
    <row r="908" ht="12.75">
      <c r="I908" s="108"/>
    </row>
    <row r="909" ht="12.75">
      <c r="I909" s="108"/>
    </row>
    <row r="910" ht="12.75">
      <c r="I910" s="108"/>
    </row>
    <row r="911" ht="12.75">
      <c r="I911" s="108"/>
    </row>
    <row r="912" ht="12.75">
      <c r="I912" s="108"/>
    </row>
    <row r="913" ht="12.75">
      <c r="I913" s="108"/>
    </row>
    <row r="914" ht="12.75">
      <c r="I914" s="108"/>
    </row>
    <row r="915" ht="12.75">
      <c r="I915" s="108"/>
    </row>
    <row r="916" ht="12.75">
      <c r="I916" s="108"/>
    </row>
    <row r="917" ht="12.75">
      <c r="I917" s="108"/>
    </row>
    <row r="918" ht="12.75">
      <c r="I918" s="108"/>
    </row>
    <row r="919" ht="12.75">
      <c r="I919" s="108"/>
    </row>
    <row r="920" ht="12.75">
      <c r="I920" s="108"/>
    </row>
    <row r="921" ht="12.75">
      <c r="I921" s="108"/>
    </row>
    <row r="922" ht="12.75">
      <c r="I922" s="108"/>
    </row>
    <row r="923" ht="12.75">
      <c r="I923" s="108"/>
    </row>
    <row r="924" ht="12.75">
      <c r="I924" s="108"/>
    </row>
    <row r="925" ht="12.75">
      <c r="I925" s="108"/>
    </row>
    <row r="926" ht="12.75">
      <c r="I926" s="108"/>
    </row>
    <row r="927" ht="12.75">
      <c r="I927" s="108"/>
    </row>
    <row r="928" ht="12.75">
      <c r="I928" s="108"/>
    </row>
    <row r="929" ht="12.75">
      <c r="I929" s="108"/>
    </row>
    <row r="930" ht="12.75">
      <c r="I930" s="108"/>
    </row>
    <row r="931" ht="12.75">
      <c r="I931" s="108"/>
    </row>
    <row r="932" ht="12.75">
      <c r="I932" s="108"/>
    </row>
    <row r="933" ht="12.75">
      <c r="I933" s="108"/>
    </row>
    <row r="934" ht="12.75">
      <c r="I934" s="108"/>
    </row>
    <row r="935" ht="12.75">
      <c r="I935" s="108"/>
    </row>
    <row r="936" ht="12.75">
      <c r="I936" s="108"/>
    </row>
    <row r="937" ht="12.75">
      <c r="I937" s="108"/>
    </row>
    <row r="938" ht="12.75">
      <c r="I938" s="108"/>
    </row>
    <row r="939" ht="12.75">
      <c r="I939" s="108"/>
    </row>
    <row r="940" ht="12.75">
      <c r="I940" s="108"/>
    </row>
    <row r="941" ht="12.75">
      <c r="I941" s="108"/>
    </row>
    <row r="942" ht="12.75">
      <c r="I942" s="108"/>
    </row>
    <row r="943" ht="12.75">
      <c r="I943" s="108"/>
    </row>
    <row r="944" ht="12.75">
      <c r="I944" s="108"/>
    </row>
    <row r="945" ht="12.75">
      <c r="I945" s="108"/>
    </row>
    <row r="946" ht="12.75">
      <c r="I946" s="108"/>
    </row>
    <row r="947" ht="12.75">
      <c r="I947" s="108"/>
    </row>
    <row r="948" ht="12.75">
      <c r="I948" s="108"/>
    </row>
    <row r="949" ht="12.75">
      <c r="I949" s="108"/>
    </row>
    <row r="950" ht="12.75">
      <c r="I950" s="108"/>
    </row>
    <row r="951" ht="12.75">
      <c r="I951" s="108"/>
    </row>
    <row r="952" ht="12.75">
      <c r="I952" s="108"/>
    </row>
    <row r="953" ht="12.75">
      <c r="I953" s="108"/>
    </row>
    <row r="954" ht="12.75">
      <c r="I954" s="108"/>
    </row>
    <row r="955" ht="12.75">
      <c r="I955" s="108"/>
    </row>
    <row r="956" ht="12.75">
      <c r="I956" s="108"/>
    </row>
    <row r="957" ht="12.75">
      <c r="I957" s="108"/>
    </row>
    <row r="958" ht="12.75">
      <c r="I958" s="108"/>
    </row>
    <row r="959" ht="12.75">
      <c r="I959" s="108"/>
    </row>
    <row r="960" ht="12.75">
      <c r="I960" s="108"/>
    </row>
    <row r="961" ht="12.75">
      <c r="I961" s="108"/>
    </row>
    <row r="962" ht="12.75">
      <c r="I962" s="108"/>
    </row>
    <row r="963" ht="12.75">
      <c r="I963" s="108"/>
    </row>
    <row r="964" ht="12.75">
      <c r="I964" s="108"/>
    </row>
    <row r="965" ht="12.75">
      <c r="I965" s="108"/>
    </row>
    <row r="966" ht="12.75">
      <c r="I966" s="108"/>
    </row>
    <row r="967" ht="12.75">
      <c r="I967" s="108"/>
    </row>
    <row r="968" ht="12.75">
      <c r="I968" s="108"/>
    </row>
    <row r="969" ht="12.75">
      <c r="I969" s="108"/>
    </row>
    <row r="970" ht="12.75">
      <c r="I970" s="108"/>
    </row>
    <row r="971" ht="12.75">
      <c r="I971" s="108"/>
    </row>
    <row r="972" ht="12.75">
      <c r="I972" s="108"/>
    </row>
    <row r="973" ht="12.75">
      <c r="I973" s="108"/>
    </row>
    <row r="974" ht="12.75">
      <c r="I974" s="108"/>
    </row>
    <row r="975" ht="12.75">
      <c r="I975" s="108"/>
    </row>
    <row r="976" ht="12.75">
      <c r="I976" s="108"/>
    </row>
    <row r="977" ht="12.75">
      <c r="I977" s="108"/>
    </row>
    <row r="978" ht="12.75">
      <c r="I978" s="108"/>
    </row>
    <row r="979" ht="12.75">
      <c r="I979" s="108"/>
    </row>
    <row r="980" ht="12.75">
      <c r="I980" s="108"/>
    </row>
    <row r="981" ht="12.75">
      <c r="I981" s="108"/>
    </row>
    <row r="982" ht="12.75">
      <c r="I982" s="108"/>
    </row>
    <row r="983" ht="12.75">
      <c r="I983" s="108"/>
    </row>
    <row r="984" ht="12.75">
      <c r="I984" s="108"/>
    </row>
    <row r="985" ht="12.75">
      <c r="I985" s="108"/>
    </row>
    <row r="986" ht="12.75">
      <c r="I986" s="108"/>
    </row>
    <row r="987" ht="12.75">
      <c r="I987" s="108"/>
    </row>
    <row r="988" ht="12.75">
      <c r="I988" s="108"/>
    </row>
    <row r="989" ht="12.75">
      <c r="I989" s="108"/>
    </row>
    <row r="990" ht="12.75">
      <c r="I990" s="108"/>
    </row>
    <row r="991" ht="12.75">
      <c r="I991" s="108"/>
    </row>
    <row r="992" ht="12.75">
      <c r="I992" s="108"/>
    </row>
    <row r="993" ht="12.75">
      <c r="I993" s="108"/>
    </row>
    <row r="994" ht="12.75">
      <c r="I994" s="108"/>
    </row>
    <row r="995" ht="12.75">
      <c r="I995" s="108"/>
    </row>
    <row r="996" ht="12.75">
      <c r="I996" s="108"/>
    </row>
    <row r="997" ht="12.75">
      <c r="I997" s="108"/>
    </row>
    <row r="998" ht="12.75">
      <c r="I998" s="108"/>
    </row>
    <row r="999" ht="12.75">
      <c r="I999" s="108"/>
    </row>
    <row r="1000" ht="12.75">
      <c r="I1000" s="108"/>
    </row>
    <row r="1001" ht="12.75">
      <c r="I1001" s="108"/>
    </row>
    <row r="1002" ht="12.75">
      <c r="I1002" s="108"/>
    </row>
    <row r="1003" ht="12.75">
      <c r="I1003" s="108"/>
    </row>
    <row r="1004" ht="12.75">
      <c r="I1004" s="108"/>
    </row>
    <row r="1005" ht="12.75">
      <c r="I1005" s="108"/>
    </row>
    <row r="1006" ht="12.75">
      <c r="I1006" s="108"/>
    </row>
    <row r="1007" ht="12.75">
      <c r="I1007" s="108"/>
    </row>
    <row r="1008" ht="12.75">
      <c r="I1008" s="108"/>
    </row>
    <row r="1009" ht="12.75">
      <c r="I1009" s="108"/>
    </row>
    <row r="1010" ht="12.75">
      <c r="I1010" s="108"/>
    </row>
    <row r="1011" ht="12.75">
      <c r="I1011" s="108"/>
    </row>
    <row r="1012" ht="12.75">
      <c r="I1012" s="108"/>
    </row>
    <row r="1013" ht="12.75">
      <c r="I1013" s="108"/>
    </row>
    <row r="1014" ht="12.75">
      <c r="I1014" s="108"/>
    </row>
    <row r="1015" ht="12.75">
      <c r="I1015" s="108"/>
    </row>
    <row r="1016" ht="12.75">
      <c r="I1016" s="108"/>
    </row>
    <row r="1017" ht="12.75">
      <c r="I1017" s="108"/>
    </row>
    <row r="1018" ht="12.75">
      <c r="I1018" s="108"/>
    </row>
    <row r="1019" ht="12.75">
      <c r="I1019" s="108"/>
    </row>
    <row r="1020" ht="12.75">
      <c r="I1020" s="108"/>
    </row>
    <row r="1021" ht="12.75">
      <c r="I1021" s="108"/>
    </row>
    <row r="1022" ht="12.75">
      <c r="I1022" s="108"/>
    </row>
    <row r="1023" ht="12.75">
      <c r="I1023" s="108"/>
    </row>
    <row r="1024" ht="12.75">
      <c r="I1024" s="108"/>
    </row>
    <row r="1025" ht="12.75">
      <c r="I1025" s="108"/>
    </row>
    <row r="1026" ht="12.75">
      <c r="I1026" s="108"/>
    </row>
    <row r="1027" ht="12.75">
      <c r="I1027" s="108"/>
    </row>
    <row r="1028" ht="12.75">
      <c r="I1028" s="108"/>
    </row>
    <row r="1029" ht="12.75">
      <c r="I1029" s="108"/>
    </row>
    <row r="1030" ht="12.75">
      <c r="I1030" s="108"/>
    </row>
    <row r="1031" ht="12.75">
      <c r="I1031" s="108"/>
    </row>
    <row r="1032" ht="12.75">
      <c r="I1032" s="108"/>
    </row>
    <row r="1033" ht="12.75">
      <c r="I1033" s="108"/>
    </row>
    <row r="1034" ht="12.75">
      <c r="I1034" s="108"/>
    </row>
    <row r="1035" ht="12.75">
      <c r="I1035" s="108"/>
    </row>
    <row r="1036" ht="12.75">
      <c r="I1036" s="108"/>
    </row>
    <row r="1037" ht="12.75">
      <c r="I1037" s="108"/>
    </row>
    <row r="1038" ht="12.75">
      <c r="I1038" s="108"/>
    </row>
    <row r="1039" ht="12.75">
      <c r="I1039" s="108"/>
    </row>
    <row r="1040" ht="12.75">
      <c r="I1040" s="108"/>
    </row>
    <row r="1041" ht="12.75">
      <c r="I1041" s="108"/>
    </row>
    <row r="1042" ht="12.75">
      <c r="I1042" s="108"/>
    </row>
    <row r="1043" ht="12.75">
      <c r="I1043" s="108"/>
    </row>
    <row r="1044" ht="12.75">
      <c r="I1044" s="108"/>
    </row>
    <row r="1045" ht="12.75">
      <c r="I1045" s="108"/>
    </row>
    <row r="1046" ht="12.75">
      <c r="I1046" s="108"/>
    </row>
    <row r="1047" ht="12.75">
      <c r="I1047" s="108"/>
    </row>
    <row r="1048" ht="12.75">
      <c r="I1048" s="108"/>
    </row>
    <row r="1049" ht="12.75">
      <c r="I1049" s="108"/>
    </row>
    <row r="1050" ht="12.75">
      <c r="I1050" s="108"/>
    </row>
    <row r="1051" ht="12.75">
      <c r="I1051" s="108"/>
    </row>
    <row r="1052" ht="12.75">
      <c r="I1052" s="108"/>
    </row>
    <row r="1053" ht="12.75">
      <c r="I1053" s="108"/>
    </row>
    <row r="1054" ht="12.75">
      <c r="I1054" s="108"/>
    </row>
    <row r="1055" ht="12.75">
      <c r="I1055" s="108"/>
    </row>
    <row r="1056" ht="12.75">
      <c r="I1056" s="108"/>
    </row>
    <row r="1057" ht="12.75">
      <c r="I1057" s="108"/>
    </row>
    <row r="1058" ht="12.75">
      <c r="I1058" s="108"/>
    </row>
    <row r="1059" ht="12.75">
      <c r="I1059" s="108"/>
    </row>
    <row r="1060" ht="12.75">
      <c r="I1060" s="108"/>
    </row>
    <row r="1061" ht="12.75">
      <c r="I1061" s="108"/>
    </row>
    <row r="1062" ht="12.75">
      <c r="I1062" s="108"/>
    </row>
    <row r="1063" ht="12.75">
      <c r="I1063" s="108"/>
    </row>
    <row r="1064" ht="12.75">
      <c r="I1064" s="108"/>
    </row>
    <row r="1065" ht="12.75">
      <c r="I1065" s="108"/>
    </row>
    <row r="1066" ht="12.75">
      <c r="I1066" s="108"/>
    </row>
    <row r="1067" ht="12.75">
      <c r="I1067" s="108"/>
    </row>
    <row r="1068" ht="12.75">
      <c r="I1068" s="108"/>
    </row>
    <row r="1069" ht="12.75">
      <c r="I1069" s="108"/>
    </row>
    <row r="1070" ht="12.75">
      <c r="I1070" s="108"/>
    </row>
    <row r="1071" ht="12.75">
      <c r="I1071" s="108"/>
    </row>
    <row r="1072" ht="12.75">
      <c r="I1072" s="108"/>
    </row>
    <row r="1073" ht="12.75">
      <c r="I1073" s="108"/>
    </row>
    <row r="1074" ht="12.75">
      <c r="I1074" s="108"/>
    </row>
    <row r="1075" ht="12.75">
      <c r="I1075" s="108"/>
    </row>
    <row r="1076" ht="12.75">
      <c r="I1076" s="108"/>
    </row>
    <row r="1077" ht="12.75">
      <c r="I1077" s="108"/>
    </row>
    <row r="1078" ht="12.75">
      <c r="I1078" s="108"/>
    </row>
    <row r="1079" ht="12.75">
      <c r="I1079" s="108"/>
    </row>
    <row r="1080" ht="12.75">
      <c r="I1080" s="108"/>
    </row>
    <row r="1081" ht="12.75">
      <c r="I1081" s="108"/>
    </row>
    <row r="1082" ht="12.75">
      <c r="I1082" s="108"/>
    </row>
    <row r="1083" ht="12.75">
      <c r="I1083" s="108"/>
    </row>
    <row r="1084" ht="12.75">
      <c r="I1084" s="108"/>
    </row>
    <row r="1085" ht="12.75">
      <c r="I1085" s="108"/>
    </row>
    <row r="1086" ht="12.75">
      <c r="I1086" s="108"/>
    </row>
    <row r="1087" ht="12.75">
      <c r="I1087" s="108"/>
    </row>
    <row r="1088" ht="12.75">
      <c r="I1088" s="108"/>
    </row>
    <row r="1089" ht="12.75">
      <c r="I1089" s="108"/>
    </row>
    <row r="1090" ht="12.75">
      <c r="I1090" s="108"/>
    </row>
    <row r="1091" ht="12.75">
      <c r="I1091" s="108"/>
    </row>
    <row r="1092" ht="12.75">
      <c r="I1092" s="108"/>
    </row>
    <row r="1093" ht="12.75">
      <c r="I1093" s="108"/>
    </row>
    <row r="1094" ht="12.75">
      <c r="I1094" s="108"/>
    </row>
    <row r="1095" ht="12.75">
      <c r="I1095" s="108"/>
    </row>
    <row r="1096" ht="12.75">
      <c r="I1096" s="108"/>
    </row>
    <row r="1097" ht="12.75">
      <c r="I1097" s="108"/>
    </row>
    <row r="1098" ht="12.75">
      <c r="I1098" s="108"/>
    </row>
    <row r="1099" ht="12.75">
      <c r="I1099" s="108"/>
    </row>
    <row r="1100" ht="12.75">
      <c r="I1100" s="108"/>
    </row>
    <row r="1101" ht="12.75">
      <c r="I1101" s="108"/>
    </row>
    <row r="1102" ht="12.75">
      <c r="I1102" s="108"/>
    </row>
    <row r="1103" ht="12.75">
      <c r="I1103" s="108"/>
    </row>
    <row r="1104" ht="12.75">
      <c r="I1104" s="108"/>
    </row>
    <row r="1105" ht="12.75">
      <c r="I1105" s="108"/>
    </row>
    <row r="1106" ht="12.75">
      <c r="I1106" s="108"/>
    </row>
    <row r="1107" ht="12.75">
      <c r="I1107" s="108"/>
    </row>
    <row r="1108" ht="12.75">
      <c r="I1108" s="108"/>
    </row>
    <row r="1109" ht="12.75">
      <c r="I1109" s="108"/>
    </row>
    <row r="1110" ht="12.75">
      <c r="I1110" s="108"/>
    </row>
    <row r="1111" ht="12.75">
      <c r="I1111" s="108"/>
    </row>
    <row r="1112" ht="12.75">
      <c r="I1112" s="108"/>
    </row>
    <row r="1113" ht="12.75">
      <c r="I1113" s="108"/>
    </row>
    <row r="1114" ht="12.75">
      <c r="I1114" s="108"/>
    </row>
    <row r="1115" ht="12.75">
      <c r="I1115" s="108"/>
    </row>
    <row r="1116" ht="12.75">
      <c r="I1116" s="108"/>
    </row>
    <row r="1117" ht="12.75">
      <c r="I1117" s="108"/>
    </row>
    <row r="1118" ht="12.75">
      <c r="I1118" s="108"/>
    </row>
    <row r="1119" ht="12.75">
      <c r="I1119" s="108"/>
    </row>
    <row r="1120" ht="12.75">
      <c r="I1120" s="108"/>
    </row>
    <row r="1121" ht="12.75">
      <c r="I1121" s="108"/>
    </row>
    <row r="1122" ht="12.75">
      <c r="I1122" s="108"/>
    </row>
    <row r="1123" ht="12.75">
      <c r="I1123" s="108"/>
    </row>
    <row r="1124" ht="12.75">
      <c r="I1124" s="108"/>
    </row>
    <row r="1125" ht="12.75">
      <c r="I1125" s="108"/>
    </row>
    <row r="1126" ht="12.75">
      <c r="I1126" s="108"/>
    </row>
    <row r="1127" ht="12.75">
      <c r="I1127" s="108"/>
    </row>
    <row r="1128" ht="12.75">
      <c r="I1128" s="108"/>
    </row>
    <row r="1129" ht="12.75">
      <c r="I1129" s="108"/>
    </row>
    <row r="1130" ht="12.75">
      <c r="I1130" s="108"/>
    </row>
    <row r="1131" ht="12.75">
      <c r="I1131" s="108"/>
    </row>
    <row r="1132" ht="12.75">
      <c r="I1132" s="108"/>
    </row>
    <row r="1133" ht="12.75">
      <c r="I1133" s="108"/>
    </row>
    <row r="1134" ht="12.75">
      <c r="I1134" s="108"/>
    </row>
    <row r="1135" ht="12.75">
      <c r="I1135" s="108"/>
    </row>
    <row r="1136" ht="12.75">
      <c r="I1136" s="108"/>
    </row>
    <row r="1137" ht="12.75">
      <c r="I1137" s="108"/>
    </row>
    <row r="1138" ht="12.75">
      <c r="I1138" s="108"/>
    </row>
    <row r="1139" ht="12.75">
      <c r="I1139" s="108"/>
    </row>
    <row r="1140" ht="12.75">
      <c r="I1140" s="108"/>
    </row>
    <row r="1141" ht="12.75">
      <c r="I1141" s="108"/>
    </row>
    <row r="1142" ht="12.75">
      <c r="I1142" s="108"/>
    </row>
    <row r="1143" ht="12.75">
      <c r="I1143" s="108"/>
    </row>
    <row r="1144" ht="12.75">
      <c r="I1144" s="108"/>
    </row>
    <row r="1145" ht="12.75">
      <c r="I1145" s="108"/>
    </row>
    <row r="1146" ht="12.75">
      <c r="I1146" s="108"/>
    </row>
    <row r="1147" ht="12.75">
      <c r="I1147" s="108"/>
    </row>
    <row r="1148" ht="12.75">
      <c r="I1148" s="108"/>
    </row>
    <row r="1149" ht="12.75">
      <c r="I1149" s="108"/>
    </row>
    <row r="1150" ht="12.75">
      <c r="I1150" s="108"/>
    </row>
    <row r="1151" ht="12.75">
      <c r="I1151" s="108"/>
    </row>
    <row r="1152" ht="12.75">
      <c r="I1152" s="108"/>
    </row>
    <row r="1153" ht="12.75">
      <c r="I1153" s="108"/>
    </row>
    <row r="1154" ht="12.75">
      <c r="I1154" s="108"/>
    </row>
    <row r="1155" ht="12.75">
      <c r="I1155" s="108"/>
    </row>
    <row r="1156" ht="12.75">
      <c r="I1156" s="108"/>
    </row>
    <row r="1157" ht="12.75">
      <c r="I1157" s="108"/>
    </row>
    <row r="1158" ht="12.75">
      <c r="I1158" s="108"/>
    </row>
    <row r="1159" ht="12.75">
      <c r="I1159" s="108"/>
    </row>
    <row r="1160" ht="12.75">
      <c r="I1160" s="108"/>
    </row>
    <row r="1161" ht="12.75">
      <c r="I1161" s="108"/>
    </row>
    <row r="1162" ht="12.75">
      <c r="I1162" s="108"/>
    </row>
    <row r="1163" ht="12.75">
      <c r="I1163" s="108"/>
    </row>
    <row r="1164" ht="12.75">
      <c r="I1164" s="108"/>
    </row>
    <row r="1165" ht="12.75">
      <c r="I1165" s="108"/>
    </row>
    <row r="1166" ht="12.75">
      <c r="I1166" s="108"/>
    </row>
    <row r="1167" ht="12.75">
      <c r="I1167" s="108"/>
    </row>
    <row r="1168" ht="12.75">
      <c r="I1168" s="108"/>
    </row>
    <row r="1169" ht="12.75">
      <c r="I1169" s="108"/>
    </row>
    <row r="1170" ht="12.75">
      <c r="I1170" s="108"/>
    </row>
    <row r="1171" ht="12.75">
      <c r="I1171" s="108"/>
    </row>
    <row r="1172" ht="12.75">
      <c r="I1172" s="108"/>
    </row>
    <row r="1173" ht="12.75">
      <c r="I1173" s="108"/>
    </row>
    <row r="1174" ht="12.75">
      <c r="I1174" s="108"/>
    </row>
    <row r="1175" ht="12.75">
      <c r="I1175" s="108"/>
    </row>
    <row r="1176" ht="12.75">
      <c r="I1176" s="108"/>
    </row>
    <row r="1177" ht="12.75">
      <c r="I1177" s="108"/>
    </row>
    <row r="1178" ht="12.75">
      <c r="I1178" s="108"/>
    </row>
    <row r="1179" ht="12.75">
      <c r="I1179" s="108"/>
    </row>
    <row r="1180" ht="12.75">
      <c r="I1180" s="108"/>
    </row>
    <row r="1181" ht="12.75">
      <c r="I1181" s="108"/>
    </row>
    <row r="1182" ht="12.75">
      <c r="I1182" s="108"/>
    </row>
    <row r="1183" ht="12.75">
      <c r="I1183" s="108"/>
    </row>
    <row r="1184" ht="12.75">
      <c r="I1184" s="108"/>
    </row>
    <row r="1185" ht="12.75">
      <c r="I1185" s="108"/>
    </row>
    <row r="1186" ht="12.75">
      <c r="I1186" s="108"/>
    </row>
    <row r="1187" ht="12.75">
      <c r="I1187" s="108"/>
    </row>
    <row r="1188" ht="12.75">
      <c r="I1188" s="108"/>
    </row>
    <row r="1189" ht="12.75">
      <c r="I1189" s="108"/>
    </row>
    <row r="1190" ht="12.75">
      <c r="I1190" s="108"/>
    </row>
    <row r="1191" ht="12.75">
      <c r="I1191" s="108"/>
    </row>
    <row r="1192" ht="12.75">
      <c r="I1192" s="108"/>
    </row>
    <row r="1193" ht="12.75">
      <c r="I1193" s="108"/>
    </row>
    <row r="1194" ht="12.75">
      <c r="I1194" s="108"/>
    </row>
    <row r="1195" ht="12.75">
      <c r="I1195" s="108"/>
    </row>
    <row r="1196" ht="12.75">
      <c r="I1196" s="108"/>
    </row>
    <row r="1197" ht="12.75">
      <c r="I1197" s="108"/>
    </row>
    <row r="1198" ht="12.75">
      <c r="I1198" s="108"/>
    </row>
    <row r="1199" ht="12.75">
      <c r="I1199" s="108"/>
    </row>
    <row r="1200" ht="12.75">
      <c r="I1200" s="108"/>
    </row>
    <row r="1201" ht="12.75">
      <c r="I1201" s="108"/>
    </row>
    <row r="1202" ht="12.75">
      <c r="I1202" s="108"/>
    </row>
    <row r="1203" ht="12.75">
      <c r="I1203" s="108"/>
    </row>
    <row r="1204" ht="12.75">
      <c r="I1204" s="108"/>
    </row>
    <row r="1205" ht="12.75">
      <c r="I1205" s="108"/>
    </row>
    <row r="1206" ht="12.75">
      <c r="I1206" s="108"/>
    </row>
    <row r="1207" ht="12.75">
      <c r="I1207" s="108"/>
    </row>
    <row r="1208" ht="12.75">
      <c r="I1208" s="108"/>
    </row>
    <row r="1209" ht="12.75">
      <c r="I1209" s="108"/>
    </row>
    <row r="1210" ht="12.75">
      <c r="I1210" s="108"/>
    </row>
    <row r="1211" ht="12.75">
      <c r="I1211" s="108"/>
    </row>
    <row r="1212" ht="12.75">
      <c r="I1212" s="108"/>
    </row>
    <row r="1213" ht="12.75">
      <c r="I1213" s="108"/>
    </row>
    <row r="1214" ht="12.75">
      <c r="I1214" s="108"/>
    </row>
    <row r="1215" ht="12.75">
      <c r="I1215" s="108"/>
    </row>
    <row r="1216" ht="12.75">
      <c r="I1216" s="108"/>
    </row>
    <row r="1217" ht="12.75">
      <c r="I1217" s="108"/>
    </row>
    <row r="1218" ht="12.75">
      <c r="I1218" s="108"/>
    </row>
    <row r="1219" ht="12.75">
      <c r="I1219" s="108"/>
    </row>
    <row r="1220" ht="12.75">
      <c r="I1220" s="108"/>
    </row>
    <row r="1221" ht="12.75">
      <c r="I1221" s="108"/>
    </row>
    <row r="1222" ht="12.75">
      <c r="I1222" s="108"/>
    </row>
    <row r="1223" ht="12.75">
      <c r="I1223" s="108"/>
    </row>
    <row r="1224" ht="12.75">
      <c r="I1224" s="108"/>
    </row>
    <row r="1225" ht="12.75">
      <c r="I1225" s="108"/>
    </row>
    <row r="1226" ht="12.75">
      <c r="I1226" s="108"/>
    </row>
    <row r="1227" ht="12.75">
      <c r="I1227" s="108"/>
    </row>
    <row r="1228" ht="12.75">
      <c r="I1228" s="108"/>
    </row>
    <row r="1229" ht="12.75">
      <c r="I1229" s="108"/>
    </row>
    <row r="1230" ht="12.75">
      <c r="I1230" s="108"/>
    </row>
    <row r="1231" ht="12.75">
      <c r="I1231" s="108"/>
    </row>
    <row r="1232" ht="12.75">
      <c r="I1232" s="108"/>
    </row>
    <row r="1233" ht="12.75">
      <c r="I1233" s="108"/>
    </row>
    <row r="1234" ht="12.75">
      <c r="I1234" s="108"/>
    </row>
    <row r="1235" ht="12.75">
      <c r="I1235" s="108"/>
    </row>
    <row r="1236" ht="12.75">
      <c r="I1236" s="108"/>
    </row>
    <row r="1237" ht="12.75">
      <c r="I1237" s="108"/>
    </row>
    <row r="1238" ht="12.75">
      <c r="I1238" s="108"/>
    </row>
    <row r="1239" ht="12.75">
      <c r="I1239" s="108"/>
    </row>
    <row r="1240" ht="12.75">
      <c r="I1240" s="108"/>
    </row>
    <row r="1241" ht="12.75">
      <c r="I1241" s="108"/>
    </row>
    <row r="1242" ht="12.75">
      <c r="I1242" s="108"/>
    </row>
    <row r="1243" ht="12.75">
      <c r="I1243" s="108"/>
    </row>
    <row r="1244" ht="12.75">
      <c r="I1244" s="108"/>
    </row>
    <row r="1245" ht="12.75">
      <c r="I1245" s="108"/>
    </row>
    <row r="1246" ht="12.75">
      <c r="I1246" s="108"/>
    </row>
    <row r="1247" ht="12.75">
      <c r="I1247" s="108"/>
    </row>
    <row r="1248" ht="12.75">
      <c r="I1248" s="108"/>
    </row>
    <row r="1249" ht="12.75">
      <c r="I1249" s="108"/>
    </row>
    <row r="1250" ht="12.75">
      <c r="I1250" s="108"/>
    </row>
    <row r="1251" ht="12.75">
      <c r="I1251" s="108"/>
    </row>
    <row r="1252" ht="12.75">
      <c r="I1252" s="108"/>
    </row>
    <row r="1253" ht="12.75">
      <c r="I1253" s="108"/>
    </row>
    <row r="1254" ht="12.75">
      <c r="I1254" s="108"/>
    </row>
    <row r="1255" ht="12.75">
      <c r="I1255" s="108"/>
    </row>
    <row r="1256" ht="12.75">
      <c r="I1256" s="108"/>
    </row>
    <row r="1257" ht="12.75">
      <c r="I1257" s="108"/>
    </row>
    <row r="1258" ht="12.75">
      <c r="I1258" s="108"/>
    </row>
    <row r="1259" ht="12.75">
      <c r="I1259" s="108"/>
    </row>
  </sheetData>
  <sheetProtection password="CC02" sheet="1" objects="1" scenarios="1"/>
  <printOptions/>
  <pageMargins left="0.75" right="0.34" top="0.74" bottom="0.22" header="0.5" footer="0.5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ALVIN CHONG</cp:lastModifiedBy>
  <cp:lastPrinted>2005-08-29T10:01:45Z</cp:lastPrinted>
  <dcterms:created xsi:type="dcterms:W3CDTF">1997-08-20T04:01:58Z</dcterms:created>
  <dcterms:modified xsi:type="dcterms:W3CDTF">2005-08-30T08:42:05Z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